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วิชาการ\วิชาการ โต้ง\ประกันคุณภาพ\มาตรฐานที่ 3\"/>
    </mc:Choice>
  </mc:AlternateContent>
  <bookViews>
    <workbookView showHorizontalScroll="0" showVerticalScroll="0" showSheetTabs="0" xWindow="0" yWindow="0" windowWidth="15345" windowHeight="4635"/>
  </bookViews>
  <sheets>
    <sheet name="ข้อมูล" sheetId="3" r:id="rId1"/>
    <sheet name="วิเคราะห์" sheetId="4" r:id="rId2"/>
  </sheets>
  <calcPr calcId="152511"/>
</workbook>
</file>

<file path=xl/calcChain.xml><?xml version="1.0" encoding="utf-8"?>
<calcChain xmlns="http://schemas.openxmlformats.org/spreadsheetml/2006/main">
  <c r="CI25" i="3" l="1"/>
  <c r="CI24" i="3"/>
  <c r="CI20" i="3"/>
  <c r="CI21" i="3"/>
  <c r="CI22" i="3"/>
  <c r="CI19" i="3"/>
  <c r="CI17" i="3"/>
  <c r="CI16" i="3"/>
  <c r="CI13" i="3"/>
  <c r="CI14" i="3"/>
  <c r="CI12" i="3"/>
  <c r="CI7" i="3"/>
  <c r="CI8" i="3"/>
  <c r="CI9" i="3"/>
  <c r="CI10" i="3"/>
  <c r="CI6" i="3"/>
  <c r="CH25" i="3" l="1"/>
  <c r="CH24" i="3"/>
  <c r="CH20" i="3"/>
  <c r="CH21" i="3"/>
  <c r="CH22" i="3"/>
  <c r="CH19" i="3"/>
  <c r="CH17" i="3"/>
  <c r="CH16" i="3"/>
  <c r="CH13" i="3"/>
  <c r="CH14" i="3"/>
  <c r="CH12" i="3"/>
  <c r="CH7" i="3"/>
  <c r="CH8" i="3"/>
  <c r="CH9" i="3"/>
  <c r="CH10" i="3"/>
  <c r="CH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26" i="3"/>
  <c r="CD7" i="3"/>
  <c r="CG7" i="3" s="1"/>
  <c r="CD8" i="3"/>
  <c r="CG8" i="3" s="1"/>
  <c r="CD9" i="3"/>
  <c r="CG9" i="3" s="1"/>
  <c r="CD10" i="3"/>
  <c r="CG10" i="3" s="1"/>
  <c r="CD12" i="3"/>
  <c r="CG12" i="3" s="1"/>
  <c r="CD13" i="3"/>
  <c r="CG13" i="3" s="1"/>
  <c r="CD14" i="3"/>
  <c r="CG14" i="3" s="1"/>
  <c r="CD16" i="3"/>
  <c r="CG16" i="3" s="1"/>
  <c r="CD17" i="3"/>
  <c r="CG17" i="3" s="1"/>
  <c r="CD19" i="3"/>
  <c r="CG19" i="3" s="1"/>
  <c r="CD20" i="3"/>
  <c r="CG20" i="3" s="1"/>
  <c r="CD21" i="3"/>
  <c r="CG21" i="3" s="1"/>
  <c r="CD22" i="3"/>
  <c r="CG22" i="3" s="1"/>
  <c r="CD24" i="3"/>
  <c r="CG24" i="3" s="1"/>
  <c r="CD25" i="3"/>
  <c r="CG25" i="3" s="1"/>
  <c r="CD6" i="3"/>
  <c r="CG6" i="3" s="1"/>
  <c r="CJ12" i="3" l="1"/>
  <c r="CJ6" i="3"/>
  <c r="CJ21" i="3"/>
  <c r="CJ10" i="3"/>
  <c r="CJ7" i="3"/>
  <c r="CJ13" i="3"/>
  <c r="CJ22" i="3"/>
  <c r="CJ19" i="3"/>
  <c r="CJ16" i="3"/>
  <c r="CJ17" i="3"/>
  <c r="CJ24" i="3"/>
  <c r="CJ8" i="3"/>
  <c r="CJ25" i="3"/>
  <c r="CJ9" i="3"/>
  <c r="CJ14" i="3"/>
  <c r="CJ20" i="3"/>
  <c r="K7" i="4"/>
  <c r="K8" i="4"/>
  <c r="L8" i="4" s="1"/>
  <c r="K9" i="4"/>
  <c r="M9" i="4" s="1"/>
  <c r="K10" i="4"/>
  <c r="K12" i="4"/>
  <c r="L12" i="4" s="1"/>
  <c r="K13" i="4"/>
  <c r="L13" i="4" s="1"/>
  <c r="K14" i="4"/>
  <c r="L14" i="4" s="1"/>
  <c r="K16" i="4"/>
  <c r="L16" i="4" s="1"/>
  <c r="K17" i="4"/>
  <c r="M17" i="4" s="1"/>
  <c r="K19" i="4"/>
  <c r="M19" i="4" s="1"/>
  <c r="K20" i="4"/>
  <c r="L20" i="4" s="1"/>
  <c r="K21" i="4"/>
  <c r="L21" i="4" s="1"/>
  <c r="K22" i="4"/>
  <c r="L22" i="4" s="1"/>
  <c r="K24" i="4"/>
  <c r="L24" i="4" s="1"/>
  <c r="K25" i="4"/>
  <c r="L25" i="4" s="1"/>
  <c r="K6" i="4"/>
  <c r="L7" i="4"/>
  <c r="M10" i="4"/>
  <c r="M22" i="4"/>
  <c r="M14" i="4" l="1"/>
  <c r="M13" i="4"/>
  <c r="M25" i="4"/>
  <c r="L19" i="4"/>
  <c r="L17" i="4"/>
  <c r="M6" i="4"/>
  <c r="L6" i="4"/>
  <c r="M21" i="4"/>
  <c r="M16" i="4"/>
  <c r="M24" i="4"/>
  <c r="M20" i="4"/>
  <c r="M12" i="4"/>
  <c r="L9" i="4"/>
  <c r="M8" i="4"/>
  <c r="M7" i="4"/>
  <c r="L10" i="4"/>
  <c r="G23" i="4"/>
  <c r="H23" i="4" s="1"/>
  <c r="I23" i="4" s="1"/>
  <c r="G18" i="4"/>
  <c r="H18" i="4" s="1"/>
  <c r="I18" i="4" s="1"/>
  <c r="G15" i="4"/>
  <c r="H15" i="4" s="1"/>
  <c r="I15" i="4" s="1"/>
  <c r="G11" i="4"/>
  <c r="H11" i="4" s="1"/>
  <c r="I11" i="4" s="1"/>
  <c r="G5" i="4"/>
  <c r="H5" i="4" s="1"/>
  <c r="H7" i="4"/>
  <c r="H8" i="4"/>
  <c r="H9" i="4"/>
  <c r="H10" i="4"/>
  <c r="H12" i="4"/>
  <c r="H13" i="4"/>
  <c r="H14" i="4"/>
  <c r="H16" i="4"/>
  <c r="H17" i="4"/>
  <c r="H19" i="4"/>
  <c r="H20" i="4"/>
  <c r="H21" i="4"/>
  <c r="H22" i="4"/>
  <c r="H24" i="4"/>
  <c r="H25" i="4"/>
  <c r="H6" i="4"/>
  <c r="H26" i="4" l="1"/>
  <c r="I26" i="4" s="1"/>
  <c r="I5" i="4"/>
</calcChain>
</file>

<file path=xl/comments1.xml><?xml version="1.0" encoding="utf-8"?>
<comments xmlns="http://schemas.openxmlformats.org/spreadsheetml/2006/main">
  <authors>
    <author>boonrung</author>
    <author>ผู้ใช้ Microsoft Office</author>
  </authors>
  <commentList>
    <comment ref="CI5" authorId="0" shapeId="0">
      <text>
        <r>
          <rPr>
            <b/>
            <sz val="9"/>
            <color indexed="81"/>
            <rFont val="Tahoma"/>
            <family val="2"/>
          </rPr>
          <t>boonrung:</t>
        </r>
        <r>
          <rPr>
            <sz val="9"/>
            <color indexed="81"/>
            <rFont val="Tahoma"/>
            <family val="2"/>
          </rPr>
          <t xml:space="preserve">
เทียบกับเป้าหมายกำหนดไว้ในประกาศ</t>
        </r>
      </text>
    </comment>
    <comment ref="CJ5" authorId="1" shapeId="0">
      <text>
        <r>
          <rPr>
            <b/>
            <sz val="20"/>
            <color indexed="81"/>
            <rFont val="Angsana New"/>
            <family val="1"/>
          </rPr>
          <t>ระดับคุณภาพตามเกณฑ์ตามที่  สช กำหนดในแบบฟอร์ม SAR</t>
        </r>
      </text>
    </comment>
  </commentList>
</comments>
</file>

<file path=xl/comments2.xml><?xml version="1.0" encoding="utf-8"?>
<comments xmlns="http://schemas.openxmlformats.org/spreadsheetml/2006/main">
  <authors>
    <author>ผู้ใช้ Microsoft Office</author>
  </authors>
  <commentList>
    <comment ref="M5" authorId="0" shapeId="0">
      <text>
        <r>
          <rPr>
            <b/>
            <sz val="20"/>
            <color indexed="81"/>
            <rFont val="Angsana New"/>
            <family val="1"/>
          </rPr>
          <t>ระดับคุณภาพตามเกณฑ์ตามที่  สช กำหนดในแบบฟอร์ม SAR</t>
        </r>
      </text>
    </comment>
  </commentList>
</comments>
</file>

<file path=xl/sharedStrings.xml><?xml version="1.0" encoding="utf-8"?>
<sst xmlns="http://schemas.openxmlformats.org/spreadsheetml/2006/main" count="195" uniqueCount="68">
  <si>
    <t>ประเด็นพิจารณา</t>
  </si>
  <si>
    <t>ปฏิบัติ</t>
  </si>
  <si>
    <t>มาตรฐานที่ 3กระบวนการจัดการเรียนการสอนที่เน้นผู้เรียนเป็นสำคัญ</t>
  </si>
  <si>
    <t>เป้าหมาย</t>
  </si>
  <si>
    <t>จัดการเรียนรู้ผ่านกระบวนการคิดและปฏิบัติจริง และสามารถนำไปประยุกต์ใช้ในชีวิตได้</t>
  </si>
  <si>
    <t>1.1 จัดกิจกรรมการเรียนรู้ตามมาตรฐานการเรียนรู้ ตัวชี้วัดของหลักสูตรสถานศึกษาที่เน้นให้ผู้เรียนได้เรียนรู้ โดยผ่านกระบวนการคิดและปฏิบัติจริง</t>
  </si>
  <si>
    <t>1.2 มีแผนการจัดการเรียนรู้ที่สามารถนำไปจัดกิจกรรมได้จริง</t>
  </si>
  <si>
    <t xml:space="preserve">1.3 มีรูปแบบการจัดการเรียนรู้เฉพาะสำหรับผู้ที่มีความจำเป็น และต้องการความช่วยเหลือพิเศษ </t>
  </si>
  <si>
    <t>1.4ฝึกทักษะให้ผู้เรียนได้แสดงออก แสดงความคิดเห็น สรุปองค์ความรู้ และนำเสนอผลงาน</t>
  </si>
  <si>
    <t>1.5สามารถจัดกิจกรรมการเรียนรู้ให้ผู้เรียนสามารถนำไปประยุกต์ใช้ในชีวิตประจำวันได้</t>
  </si>
  <si>
    <t>ใช้สื่อ เทคโนโลยีสารสนเทศ และแหล่งเรียนรู้ที่เอื้อต่อการเรียนรู้</t>
  </si>
  <si>
    <t>1.1 ใช้สื่อ เทคโนโลยีสารสนเทศในการจัดการเรียนรู้</t>
  </si>
  <si>
    <t>1.2 ใช้แหล่งเรียนรู้ และภูมิปัญญาท้องถิ่นในการจัดการเรียนรู้</t>
  </si>
  <si>
    <t>1.3 สร้างโอกาสให้ผู้เรียนได้แสวงหาความรู้ด้วยตนเองจากสื่อที่หลากหลาย</t>
  </si>
  <si>
    <t>มีการบริหารจัดการชั้นเรียนเชิงบวก</t>
  </si>
  <si>
    <t xml:space="preserve">3.1 ผู้สอนมีการบริหารจัดการชั้นเรียน โดยเน้นการมีปฏิสัมพันธ์เชิงบวก </t>
  </si>
  <si>
    <t>3.2 ผู้สอนมีการบริหารจัดการชั้นเรียน ให้เด็กรักครู ครูรักเด็ก และเด็กรักเด็ก เด็กรักที่จะเรียนรู้ สามารถเรียนรู้ร่วมกันอย่างมีความสุข</t>
  </si>
  <si>
    <t>ตรวจสอบและประเมินผู้เรียนอย่างเป็นระบบ และนำผลมาพัฒนาผู้เรียน</t>
  </si>
  <si>
    <t>4.1 มีการตรวจสอบและประเมินคุณภาพการจัดการเรียนรู้อย่างเป็นระบบ</t>
  </si>
  <si>
    <t>4.2 มีขั้นตอนโดยใช้เครื่องมือและวิธีการวัดและประเมินผลที่เหมาะสมกับเป้าหมายในการจัดการเรียนรู้</t>
  </si>
  <si>
    <t>4.3 เปิดโอกาสให้ผู้เรียนและผู้มีส่วนเกี่ยวข้องมีส่วนร่วมในการวัดและประเมินผล</t>
  </si>
  <si>
    <t>4.4 ให้ข้อมูลย้อนกลับแก่ผู้เรียนเพื่อนำไปใช้ในการพัฒนาการเรียนรู้</t>
  </si>
  <si>
    <t>มีการแลกเปลี่ยนเรียนรู้และให้ข้อมูลสะท้อนกลับเพื่อพัฒนาปรับปรุงการจัดการเรียนรู้</t>
  </si>
  <si>
    <t>5.1 และผู้มีส่วนเกี่ยวข้องร่วมกันแลกเปลี่ยนความรู้และประสบการณ์ในการจัดการเรียนรู้</t>
  </si>
  <si>
    <t>5.2 นำข้อมูลป้อนกลับไปใช้ในการปรับปรุงและพัฒนาการจัดการเรียนรู้ของตนเอง</t>
  </si>
  <si>
    <t>รวม</t>
  </si>
  <si>
    <t>%</t>
  </si>
  <si>
    <t>การปฏิบัติงาน</t>
  </si>
  <si>
    <t>ไม่ปฏิบัติ</t>
  </si>
  <si>
    <t>เป้าหมาย(ร้อยละ)</t>
  </si>
  <si>
    <t>จำนวนครูทั้งหมด (คน)</t>
  </si>
  <si>
    <t>จำนวนครูผ่านเกณฑ์ที่โรงเรียนกำหนด(คน)</t>
  </si>
  <si>
    <t>ผลการประเมิน (ร้อยละ)</t>
  </si>
  <si>
    <t>ผลการประเมิน คุณภาพที่ได้</t>
  </si>
  <si>
    <t>√</t>
  </si>
  <si>
    <t>สรุปผลการประเมิน</t>
  </si>
  <si>
    <t>ผล</t>
  </si>
  <si>
    <t>ระดับคุณภาพ</t>
  </si>
  <si>
    <t>ดี</t>
  </si>
  <si>
    <t>ยอดเยี่ยม</t>
  </si>
  <si>
    <t>ดีเลิศ</t>
  </si>
  <si>
    <t>ร้อยละ (ดี)</t>
  </si>
  <si>
    <t>หมายเหตุ</t>
  </si>
  <si>
    <t>ปานกลาง</t>
  </si>
  <si>
    <t>กำลังพัฒนา</t>
  </si>
  <si>
    <t>ระดับ</t>
  </si>
  <si>
    <t>คุณภาพ</t>
  </si>
  <si>
    <t>ปฏิบัติระดับ</t>
  </si>
  <si>
    <t>จำนวนครูที่ผ่านเกณฑ์</t>
  </si>
  <si>
    <t>เป้าหมาย ระดับดี(ร้อยละ)</t>
  </si>
  <si>
    <t>มาตรฐาน(ประเด็นพิจารณา)</t>
  </si>
  <si>
    <t>วิเคราะห์ผลการดำเนินงานตามประกาศมาตรฐานสถานศึกษา</t>
  </si>
  <si>
    <t>โฉมยง</t>
  </si>
  <si>
    <t>วีรเดช</t>
  </si>
  <si>
    <t>พัชรนันท์</t>
  </si>
  <si>
    <t>วิภาภรณ์</t>
  </si>
  <si>
    <t>ธนวิชญ์</t>
  </si>
  <si>
    <t>ลำจวน</t>
  </si>
  <si>
    <t>ธัญนันท์</t>
  </si>
  <si>
    <t>ทรัพย์ทวี</t>
  </si>
  <si>
    <t>อรวรรยา</t>
  </si>
  <si>
    <t>อนุชา</t>
  </si>
  <si>
    <t>ศศิกานต์</t>
  </si>
  <si>
    <t>ชัยณรงค์</t>
  </si>
  <si>
    <t>สงกรานต์</t>
  </si>
  <si>
    <t>2.1 ใช้สื่อ เทคโนโลยีสารสนเทศในการจัดการเรียนรู้</t>
  </si>
  <si>
    <t>2.2 ใช้แหล่งเรียนรู้ และภูมิปัญญาท้องถิ่นในการจัดการเรียนรู้</t>
  </si>
  <si>
    <t>2.3 สร้างโอกาสให้ผู้เรียนได้แสวงหาความรู้ด้วยตนเองจากสื่อที่หลากหลาย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</si>
</sst>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Calibri"/>
      <family val="2"/>
    </font>
    <font>
      <sz val="14"/>
      <color rgb="FFFF0000"/>
      <name val="TH SarabunPSK"/>
      <family val="2"/>
    </font>
    <font>
      <b/>
      <sz val="20"/>
      <color indexed="81"/>
      <name val="Angsana New"/>
      <family val="1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0" fillId="0" borderId="0" xfId="0" applyFill="1" applyBorder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0" fillId="2" borderId="1" xfId="0" applyFill="1" applyBorder="1"/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349250</xdr:colOff>
      <xdr:row>9</xdr:row>
      <xdr:rowOff>101600</xdr:rowOff>
    </xdr:from>
    <xdr:ext cx="65" cy="170239"/>
    <xdr:sp macro="" textlink="">
      <xdr:nvSpPr>
        <xdr:cNvPr id="2" name="กล่องข้อความ 6"/>
        <xdr:cNvSpPr txBox="1"/>
      </xdr:nvSpPr>
      <xdr:spPr>
        <a:xfrm>
          <a:off x="5607050" y="2044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9</xdr:row>
      <xdr:rowOff>101600</xdr:rowOff>
    </xdr:from>
    <xdr:ext cx="65" cy="170239"/>
    <xdr:sp macro="" textlink="">
      <xdr:nvSpPr>
        <xdr:cNvPr id="7" name="กล่องข้อความ 6"/>
        <xdr:cNvSpPr txBox="1"/>
      </xdr:nvSpPr>
      <xdr:spPr>
        <a:xfrm>
          <a:off x="6819900" y="2139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13</xdr:row>
      <xdr:rowOff>101600</xdr:rowOff>
    </xdr:from>
    <xdr:ext cx="65" cy="170239"/>
    <xdr:sp macro="" textlink="">
      <xdr:nvSpPr>
        <xdr:cNvPr id="8" name="กล่องข้อความ 6"/>
        <xdr:cNvSpPr txBox="1"/>
      </xdr:nvSpPr>
      <xdr:spPr>
        <a:xfrm>
          <a:off x="6819900" y="3016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16</xdr:row>
      <xdr:rowOff>101600</xdr:rowOff>
    </xdr:from>
    <xdr:ext cx="65" cy="170239"/>
    <xdr:sp macro="" textlink="">
      <xdr:nvSpPr>
        <xdr:cNvPr id="9" name="กล่องข้อความ 6"/>
        <xdr:cNvSpPr txBox="1"/>
      </xdr:nvSpPr>
      <xdr:spPr>
        <a:xfrm>
          <a:off x="6819900" y="3673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21</xdr:row>
      <xdr:rowOff>101600</xdr:rowOff>
    </xdr:from>
    <xdr:ext cx="65" cy="170239"/>
    <xdr:sp macro="" textlink="">
      <xdr:nvSpPr>
        <xdr:cNvPr id="10" name="กล่องข้อความ 6"/>
        <xdr:cNvSpPr txBox="1"/>
      </xdr:nvSpPr>
      <xdr:spPr>
        <a:xfrm>
          <a:off x="6819900" y="476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11</xdr:row>
      <xdr:rowOff>101600</xdr:rowOff>
    </xdr:from>
    <xdr:ext cx="65" cy="170239"/>
    <xdr:sp macro="" textlink="">
      <xdr:nvSpPr>
        <xdr:cNvPr id="11" name="กล่องข้อความ 6"/>
        <xdr:cNvSpPr txBox="1"/>
      </xdr:nvSpPr>
      <xdr:spPr>
        <a:xfrm>
          <a:off x="48301275" y="2311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12</xdr:row>
      <xdr:rowOff>101600</xdr:rowOff>
    </xdr:from>
    <xdr:ext cx="65" cy="170239"/>
    <xdr:sp macro="" textlink="">
      <xdr:nvSpPr>
        <xdr:cNvPr id="12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13</xdr:row>
      <xdr:rowOff>101600</xdr:rowOff>
    </xdr:from>
    <xdr:ext cx="65" cy="170239"/>
    <xdr:sp macro="" textlink="">
      <xdr:nvSpPr>
        <xdr:cNvPr id="13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14</xdr:row>
      <xdr:rowOff>101600</xdr:rowOff>
    </xdr:from>
    <xdr:ext cx="65" cy="170239"/>
    <xdr:sp macro="" textlink="">
      <xdr:nvSpPr>
        <xdr:cNvPr id="14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15</xdr:row>
      <xdr:rowOff>101600</xdr:rowOff>
    </xdr:from>
    <xdr:ext cx="65" cy="170239"/>
    <xdr:sp macro="" textlink="">
      <xdr:nvSpPr>
        <xdr:cNvPr id="15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16</xdr:row>
      <xdr:rowOff>101600</xdr:rowOff>
    </xdr:from>
    <xdr:ext cx="65" cy="170239"/>
    <xdr:sp macro="" textlink="">
      <xdr:nvSpPr>
        <xdr:cNvPr id="16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17</xdr:row>
      <xdr:rowOff>101600</xdr:rowOff>
    </xdr:from>
    <xdr:ext cx="65" cy="170239"/>
    <xdr:sp macro="" textlink="">
      <xdr:nvSpPr>
        <xdr:cNvPr id="17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18</xdr:row>
      <xdr:rowOff>101600</xdr:rowOff>
    </xdr:from>
    <xdr:ext cx="65" cy="170239"/>
    <xdr:sp macro="" textlink="">
      <xdr:nvSpPr>
        <xdr:cNvPr id="18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19</xdr:row>
      <xdr:rowOff>101600</xdr:rowOff>
    </xdr:from>
    <xdr:ext cx="65" cy="170239"/>
    <xdr:sp macro="" textlink="">
      <xdr:nvSpPr>
        <xdr:cNvPr id="19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20</xdr:row>
      <xdr:rowOff>101600</xdr:rowOff>
    </xdr:from>
    <xdr:ext cx="65" cy="170239"/>
    <xdr:sp macro="" textlink="">
      <xdr:nvSpPr>
        <xdr:cNvPr id="20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21</xdr:row>
      <xdr:rowOff>101600</xdr:rowOff>
    </xdr:from>
    <xdr:ext cx="65" cy="170239"/>
    <xdr:sp macro="" textlink="">
      <xdr:nvSpPr>
        <xdr:cNvPr id="21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22</xdr:row>
      <xdr:rowOff>101600</xdr:rowOff>
    </xdr:from>
    <xdr:ext cx="65" cy="170239"/>
    <xdr:sp macro="" textlink="">
      <xdr:nvSpPr>
        <xdr:cNvPr id="22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23</xdr:row>
      <xdr:rowOff>101600</xdr:rowOff>
    </xdr:from>
    <xdr:ext cx="65" cy="170239"/>
    <xdr:sp macro="" textlink="">
      <xdr:nvSpPr>
        <xdr:cNvPr id="23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24</xdr:row>
      <xdr:rowOff>101600</xdr:rowOff>
    </xdr:from>
    <xdr:ext cx="65" cy="170239"/>
    <xdr:sp macro="" textlink="">
      <xdr:nvSpPr>
        <xdr:cNvPr id="24" name="กล่องข้อความ 6"/>
        <xdr:cNvSpPr txBox="1"/>
      </xdr:nvSpPr>
      <xdr:spPr>
        <a:xfrm>
          <a:off x="48301275" y="274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13</xdr:row>
      <xdr:rowOff>101600</xdr:rowOff>
    </xdr:from>
    <xdr:ext cx="65" cy="170239"/>
    <xdr:sp macro="" textlink="">
      <xdr:nvSpPr>
        <xdr:cNvPr id="25" name="กล่องข้อความ 6"/>
        <xdr:cNvSpPr txBox="1"/>
      </xdr:nvSpPr>
      <xdr:spPr>
        <a:xfrm>
          <a:off x="48301275" y="2311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16</xdr:row>
      <xdr:rowOff>101600</xdr:rowOff>
    </xdr:from>
    <xdr:ext cx="65" cy="170239"/>
    <xdr:sp macro="" textlink="">
      <xdr:nvSpPr>
        <xdr:cNvPr id="26" name="กล่องข้อความ 6"/>
        <xdr:cNvSpPr txBox="1"/>
      </xdr:nvSpPr>
      <xdr:spPr>
        <a:xfrm>
          <a:off x="48301275" y="2311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84</xdr:col>
      <xdr:colOff>0</xdr:colOff>
      <xdr:row>21</xdr:row>
      <xdr:rowOff>101600</xdr:rowOff>
    </xdr:from>
    <xdr:ext cx="65" cy="170239"/>
    <xdr:sp macro="" textlink="">
      <xdr:nvSpPr>
        <xdr:cNvPr id="27" name="กล่องข้อความ 6"/>
        <xdr:cNvSpPr txBox="1"/>
      </xdr:nvSpPr>
      <xdr:spPr>
        <a:xfrm>
          <a:off x="48301275" y="2311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9</xdr:row>
      <xdr:rowOff>101600</xdr:rowOff>
    </xdr:from>
    <xdr:ext cx="65" cy="170239"/>
    <xdr:sp macro="" textlink="">
      <xdr:nvSpPr>
        <xdr:cNvPr id="2" name="กล่องข้อความ 6"/>
        <xdr:cNvSpPr txBox="1"/>
      </xdr:nvSpPr>
      <xdr:spPr>
        <a:xfrm>
          <a:off x="32238950" y="2311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9</xdr:col>
      <xdr:colOff>0</xdr:colOff>
      <xdr:row>13</xdr:row>
      <xdr:rowOff>101600</xdr:rowOff>
    </xdr:from>
    <xdr:ext cx="65" cy="170239"/>
    <xdr:sp macro="" textlink="">
      <xdr:nvSpPr>
        <xdr:cNvPr id="3" name="กล่องข้อความ 6"/>
        <xdr:cNvSpPr txBox="1"/>
      </xdr:nvSpPr>
      <xdr:spPr>
        <a:xfrm>
          <a:off x="6819900" y="2139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9</xdr:col>
      <xdr:colOff>0</xdr:colOff>
      <xdr:row>16</xdr:row>
      <xdr:rowOff>101600</xdr:rowOff>
    </xdr:from>
    <xdr:ext cx="65" cy="170239"/>
    <xdr:sp macro="" textlink="">
      <xdr:nvSpPr>
        <xdr:cNvPr id="4" name="กล่องข้อความ 6"/>
        <xdr:cNvSpPr txBox="1"/>
      </xdr:nvSpPr>
      <xdr:spPr>
        <a:xfrm>
          <a:off x="6819900" y="2139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9</xdr:col>
      <xdr:colOff>0</xdr:colOff>
      <xdr:row>21</xdr:row>
      <xdr:rowOff>101600</xdr:rowOff>
    </xdr:from>
    <xdr:ext cx="65" cy="170239"/>
    <xdr:sp macro="" textlink="">
      <xdr:nvSpPr>
        <xdr:cNvPr id="5" name="กล่องข้อความ 6"/>
        <xdr:cNvSpPr txBox="1"/>
      </xdr:nvSpPr>
      <xdr:spPr>
        <a:xfrm>
          <a:off x="6819900" y="2139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0</xdr:colOff>
      <xdr:row>9</xdr:row>
      <xdr:rowOff>101600</xdr:rowOff>
    </xdr:from>
    <xdr:ext cx="65" cy="170239"/>
    <xdr:sp macro="" textlink="">
      <xdr:nvSpPr>
        <xdr:cNvPr id="6" name="กล่องข้อความ 6"/>
        <xdr:cNvSpPr txBox="1"/>
      </xdr:nvSpPr>
      <xdr:spPr>
        <a:xfrm>
          <a:off x="6819900" y="2139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0</xdr:colOff>
      <xdr:row>13</xdr:row>
      <xdr:rowOff>101600</xdr:rowOff>
    </xdr:from>
    <xdr:ext cx="65" cy="170239"/>
    <xdr:sp macro="" textlink="">
      <xdr:nvSpPr>
        <xdr:cNvPr id="7" name="กล่องข้อความ 6"/>
        <xdr:cNvSpPr txBox="1"/>
      </xdr:nvSpPr>
      <xdr:spPr>
        <a:xfrm>
          <a:off x="6819900" y="3016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0</xdr:colOff>
      <xdr:row>16</xdr:row>
      <xdr:rowOff>101600</xdr:rowOff>
    </xdr:from>
    <xdr:ext cx="65" cy="170239"/>
    <xdr:sp macro="" textlink="">
      <xdr:nvSpPr>
        <xdr:cNvPr id="8" name="กล่องข้อความ 6"/>
        <xdr:cNvSpPr txBox="1"/>
      </xdr:nvSpPr>
      <xdr:spPr>
        <a:xfrm>
          <a:off x="6819900" y="3673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0</xdr:colOff>
      <xdr:row>21</xdr:row>
      <xdr:rowOff>101600</xdr:rowOff>
    </xdr:from>
    <xdr:ext cx="65" cy="170239"/>
    <xdr:sp macro="" textlink="">
      <xdr:nvSpPr>
        <xdr:cNvPr id="9" name="กล่องข้อความ 6"/>
        <xdr:cNvSpPr txBox="1"/>
      </xdr:nvSpPr>
      <xdr:spPr>
        <a:xfrm>
          <a:off x="6819900" y="476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34"/>
  <sheetViews>
    <sheetView tabSelected="1" topLeftCell="B1" zoomScaleNormal="100" workbookViewId="0">
      <selection activeCell="CK6" sqref="CK6"/>
    </sheetView>
  </sheetViews>
  <sheetFormatPr defaultRowHeight="21.75"/>
  <cols>
    <col min="1" max="1" width="27.42578125" style="2" customWidth="1"/>
    <col min="2" max="2" width="9" style="2"/>
    <col min="3" max="15" width="7.28515625" style="7" customWidth="1"/>
    <col min="16" max="81" width="7.28515625" style="7" hidden="1" customWidth="1"/>
    <col min="82" max="83" width="7.85546875" style="11" customWidth="1"/>
  </cols>
  <sheetData>
    <row r="1" spans="1:88">
      <c r="A1" s="3" t="s">
        <v>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</row>
    <row r="2" spans="1:88">
      <c r="A2" s="3"/>
      <c r="B2" s="4"/>
      <c r="C2" s="34">
        <v>1</v>
      </c>
      <c r="D2" s="33">
        <v>2</v>
      </c>
      <c r="E2" s="34">
        <v>3</v>
      </c>
      <c r="F2" s="33">
        <v>4</v>
      </c>
      <c r="G2" s="34">
        <v>5</v>
      </c>
      <c r="H2" s="33">
        <v>6</v>
      </c>
      <c r="I2" s="34">
        <v>7</v>
      </c>
      <c r="J2" s="33">
        <v>8</v>
      </c>
      <c r="K2" s="34">
        <v>9</v>
      </c>
      <c r="L2" s="33">
        <v>10</v>
      </c>
      <c r="M2" s="34">
        <v>11</v>
      </c>
      <c r="N2" s="33">
        <v>12</v>
      </c>
      <c r="O2" s="34">
        <v>13</v>
      </c>
      <c r="P2" s="33">
        <v>14</v>
      </c>
      <c r="Q2" s="34">
        <v>15</v>
      </c>
      <c r="R2" s="33">
        <v>16</v>
      </c>
      <c r="S2" s="34">
        <v>17</v>
      </c>
      <c r="T2" s="33">
        <v>18</v>
      </c>
      <c r="U2" s="34">
        <v>19</v>
      </c>
      <c r="V2" s="33">
        <v>20</v>
      </c>
      <c r="W2" s="34">
        <v>21</v>
      </c>
      <c r="X2" s="33">
        <v>22</v>
      </c>
      <c r="Y2" s="34">
        <v>23</v>
      </c>
      <c r="Z2" s="33">
        <v>24</v>
      </c>
      <c r="AA2" s="34">
        <v>25</v>
      </c>
      <c r="AB2" s="33">
        <v>26</v>
      </c>
      <c r="AC2" s="34">
        <v>27</v>
      </c>
      <c r="AD2" s="33">
        <v>28</v>
      </c>
      <c r="AE2" s="34">
        <v>29</v>
      </c>
      <c r="AF2" s="33">
        <v>30</v>
      </c>
      <c r="AG2" s="34">
        <v>31</v>
      </c>
      <c r="AH2" s="33">
        <v>32</v>
      </c>
      <c r="AI2" s="34">
        <v>33</v>
      </c>
      <c r="AJ2" s="33">
        <v>34</v>
      </c>
      <c r="AK2" s="34">
        <v>35</v>
      </c>
      <c r="AL2" s="33">
        <v>36</v>
      </c>
      <c r="AM2" s="34">
        <v>37</v>
      </c>
      <c r="AN2" s="33">
        <v>38</v>
      </c>
      <c r="AO2" s="34">
        <v>39</v>
      </c>
      <c r="AP2" s="33">
        <v>40</v>
      </c>
      <c r="AQ2" s="34">
        <v>41</v>
      </c>
      <c r="AR2" s="33">
        <v>42</v>
      </c>
      <c r="AS2" s="34">
        <v>43</v>
      </c>
      <c r="AT2" s="33">
        <v>44</v>
      </c>
      <c r="AU2" s="34">
        <v>45</v>
      </c>
      <c r="AV2" s="33">
        <v>46</v>
      </c>
      <c r="AW2" s="34">
        <v>47</v>
      </c>
      <c r="AX2" s="33">
        <v>48</v>
      </c>
      <c r="AY2" s="34">
        <v>49</v>
      </c>
      <c r="AZ2" s="33">
        <v>50</v>
      </c>
      <c r="BA2" s="34">
        <v>51</v>
      </c>
      <c r="BB2" s="33">
        <v>52</v>
      </c>
      <c r="BC2" s="34">
        <v>53</v>
      </c>
      <c r="BD2" s="33">
        <v>54</v>
      </c>
      <c r="BE2" s="34">
        <v>55</v>
      </c>
      <c r="BF2" s="33">
        <v>56</v>
      </c>
      <c r="BG2" s="34">
        <v>57</v>
      </c>
      <c r="BH2" s="33">
        <v>58</v>
      </c>
      <c r="BI2" s="34">
        <v>59</v>
      </c>
      <c r="BJ2" s="33">
        <v>60</v>
      </c>
      <c r="BK2" s="34">
        <v>61</v>
      </c>
      <c r="BL2" s="33">
        <v>62</v>
      </c>
      <c r="BM2" s="34">
        <v>63</v>
      </c>
      <c r="BN2" s="33">
        <v>64</v>
      </c>
      <c r="BO2" s="34">
        <v>65</v>
      </c>
      <c r="BP2" s="33">
        <v>66</v>
      </c>
      <c r="BQ2" s="34">
        <v>67</v>
      </c>
      <c r="BR2" s="33">
        <v>68</v>
      </c>
      <c r="BS2" s="34">
        <v>69</v>
      </c>
      <c r="BT2" s="33">
        <v>70</v>
      </c>
      <c r="BU2" s="34">
        <v>71</v>
      </c>
      <c r="BV2" s="33">
        <v>72</v>
      </c>
      <c r="BW2" s="34">
        <v>73</v>
      </c>
      <c r="BX2" s="33">
        <v>74</v>
      </c>
      <c r="BY2" s="34">
        <v>75</v>
      </c>
      <c r="BZ2" s="33">
        <v>76</v>
      </c>
      <c r="CA2" s="34">
        <v>77</v>
      </c>
      <c r="CB2" s="33">
        <v>78</v>
      </c>
      <c r="CC2" s="34">
        <v>79</v>
      </c>
      <c r="CD2" s="12"/>
      <c r="CE2" s="71" t="s">
        <v>50</v>
      </c>
      <c r="CF2" s="70" t="s">
        <v>49</v>
      </c>
      <c r="CG2" s="72" t="s">
        <v>51</v>
      </c>
      <c r="CH2" s="72"/>
      <c r="CI2" s="72"/>
      <c r="CJ2" s="72"/>
    </row>
    <row r="3" spans="1:88">
      <c r="A3" s="74" t="s">
        <v>0</v>
      </c>
      <c r="B3" s="47" t="s">
        <v>3</v>
      </c>
      <c r="C3" s="31" t="s">
        <v>52</v>
      </c>
      <c r="D3" s="32" t="s">
        <v>53</v>
      </c>
      <c r="E3" s="31" t="s">
        <v>54</v>
      </c>
      <c r="F3" s="32" t="s">
        <v>55</v>
      </c>
      <c r="G3" s="31" t="s">
        <v>56</v>
      </c>
      <c r="H3" s="32" t="s">
        <v>57</v>
      </c>
      <c r="I3" s="31" t="s">
        <v>58</v>
      </c>
      <c r="J3" s="32" t="s">
        <v>59</v>
      </c>
      <c r="K3" s="31" t="s">
        <v>60</v>
      </c>
      <c r="L3" s="32" t="s">
        <v>61</v>
      </c>
      <c r="M3" s="31" t="s">
        <v>62</v>
      </c>
      <c r="N3" s="32" t="s">
        <v>63</v>
      </c>
      <c r="O3" s="31" t="s">
        <v>64</v>
      </c>
      <c r="P3" s="32"/>
      <c r="Q3" s="31"/>
      <c r="R3" s="32"/>
      <c r="S3" s="31"/>
      <c r="T3" s="32"/>
      <c r="U3" s="31"/>
      <c r="V3" s="32"/>
      <c r="W3" s="31"/>
      <c r="X3" s="32"/>
      <c r="Y3" s="31"/>
      <c r="Z3" s="32"/>
      <c r="AA3" s="31"/>
      <c r="AB3" s="32"/>
      <c r="AC3" s="31"/>
      <c r="AD3" s="32"/>
      <c r="AE3" s="31"/>
      <c r="AF3" s="32"/>
      <c r="AG3" s="31"/>
      <c r="AH3" s="32"/>
      <c r="AI3" s="31"/>
      <c r="AJ3" s="32"/>
      <c r="AK3" s="31"/>
      <c r="AL3" s="32"/>
      <c r="AM3" s="31"/>
      <c r="AN3" s="32"/>
      <c r="AO3" s="31"/>
      <c r="AP3" s="32"/>
      <c r="AQ3" s="31"/>
      <c r="AR3" s="32"/>
      <c r="AS3" s="31"/>
      <c r="AT3" s="32"/>
      <c r="AU3" s="31"/>
      <c r="AV3" s="32"/>
      <c r="AW3" s="31"/>
      <c r="AX3" s="32"/>
      <c r="AY3" s="31"/>
      <c r="AZ3" s="32"/>
      <c r="BA3" s="31"/>
      <c r="BB3" s="32"/>
      <c r="BC3" s="31"/>
      <c r="BD3" s="32"/>
      <c r="BE3" s="31"/>
      <c r="BF3" s="32"/>
      <c r="BG3" s="31"/>
      <c r="BH3" s="32"/>
      <c r="BI3" s="31"/>
      <c r="BJ3" s="32"/>
      <c r="BK3" s="31"/>
      <c r="BL3" s="32"/>
      <c r="BM3" s="31"/>
      <c r="BN3" s="32"/>
      <c r="BO3" s="31"/>
      <c r="BP3" s="32"/>
      <c r="BQ3" s="31"/>
      <c r="BR3" s="32"/>
      <c r="BS3" s="31"/>
      <c r="BT3" s="32"/>
      <c r="BU3" s="31"/>
      <c r="BV3" s="32"/>
      <c r="BW3" s="31"/>
      <c r="BX3" s="32"/>
      <c r="BY3" s="31"/>
      <c r="BZ3" s="32"/>
      <c r="CA3" s="31"/>
      <c r="CB3" s="32"/>
      <c r="CC3" s="31"/>
      <c r="CD3" s="68" t="s">
        <v>48</v>
      </c>
      <c r="CE3" s="68"/>
      <c r="CF3" s="70"/>
      <c r="CG3" s="72"/>
      <c r="CH3" s="72"/>
      <c r="CI3" s="72"/>
      <c r="CJ3" s="72"/>
    </row>
    <row r="4" spans="1:88" ht="37.5">
      <c r="A4" s="75"/>
      <c r="B4" s="47" t="s">
        <v>41</v>
      </c>
      <c r="C4" s="14" t="s">
        <v>47</v>
      </c>
      <c r="D4" s="8" t="s">
        <v>47</v>
      </c>
      <c r="E4" s="14" t="s">
        <v>47</v>
      </c>
      <c r="F4" s="8" t="s">
        <v>47</v>
      </c>
      <c r="G4" s="14" t="s">
        <v>47</v>
      </c>
      <c r="H4" s="8" t="s">
        <v>47</v>
      </c>
      <c r="I4" s="14" t="s">
        <v>47</v>
      </c>
      <c r="J4" s="8" t="s">
        <v>47</v>
      </c>
      <c r="K4" s="14" t="s">
        <v>47</v>
      </c>
      <c r="L4" s="8" t="s">
        <v>47</v>
      </c>
      <c r="M4" s="14" t="s">
        <v>47</v>
      </c>
      <c r="N4" s="8" t="s">
        <v>47</v>
      </c>
      <c r="O4" s="14" t="s">
        <v>47</v>
      </c>
      <c r="P4" s="8" t="s">
        <v>47</v>
      </c>
      <c r="Q4" s="14" t="s">
        <v>47</v>
      </c>
      <c r="R4" s="8" t="s">
        <v>47</v>
      </c>
      <c r="S4" s="14" t="s">
        <v>47</v>
      </c>
      <c r="T4" s="8" t="s">
        <v>47</v>
      </c>
      <c r="U4" s="14" t="s">
        <v>47</v>
      </c>
      <c r="V4" s="8" t="s">
        <v>47</v>
      </c>
      <c r="W4" s="14" t="s">
        <v>47</v>
      </c>
      <c r="X4" s="8" t="s">
        <v>47</v>
      </c>
      <c r="Y4" s="14" t="s">
        <v>47</v>
      </c>
      <c r="Z4" s="8" t="s">
        <v>47</v>
      </c>
      <c r="AA4" s="14" t="s">
        <v>47</v>
      </c>
      <c r="AB4" s="8" t="s">
        <v>47</v>
      </c>
      <c r="AC4" s="14" t="s">
        <v>47</v>
      </c>
      <c r="AD4" s="8" t="s">
        <v>47</v>
      </c>
      <c r="AE4" s="14" t="s">
        <v>47</v>
      </c>
      <c r="AF4" s="8" t="s">
        <v>47</v>
      </c>
      <c r="AG4" s="14" t="s">
        <v>47</v>
      </c>
      <c r="AH4" s="8" t="s">
        <v>47</v>
      </c>
      <c r="AI4" s="14" t="s">
        <v>47</v>
      </c>
      <c r="AJ4" s="8" t="s">
        <v>47</v>
      </c>
      <c r="AK4" s="14" t="s">
        <v>47</v>
      </c>
      <c r="AL4" s="8" t="s">
        <v>47</v>
      </c>
      <c r="AM4" s="14" t="s">
        <v>47</v>
      </c>
      <c r="AN4" s="8" t="s">
        <v>47</v>
      </c>
      <c r="AO4" s="14" t="s">
        <v>47</v>
      </c>
      <c r="AP4" s="8" t="s">
        <v>47</v>
      </c>
      <c r="AQ4" s="14" t="s">
        <v>47</v>
      </c>
      <c r="AR4" s="8" t="s">
        <v>47</v>
      </c>
      <c r="AS4" s="14" t="s">
        <v>47</v>
      </c>
      <c r="AT4" s="8" t="s">
        <v>47</v>
      </c>
      <c r="AU4" s="14" t="s">
        <v>47</v>
      </c>
      <c r="AV4" s="8" t="s">
        <v>47</v>
      </c>
      <c r="AW4" s="14" t="s">
        <v>47</v>
      </c>
      <c r="AX4" s="8" t="s">
        <v>47</v>
      </c>
      <c r="AY4" s="14" t="s">
        <v>47</v>
      </c>
      <c r="AZ4" s="8" t="s">
        <v>47</v>
      </c>
      <c r="BA4" s="14" t="s">
        <v>47</v>
      </c>
      <c r="BB4" s="8" t="s">
        <v>47</v>
      </c>
      <c r="BC4" s="14" t="s">
        <v>47</v>
      </c>
      <c r="BD4" s="8" t="s">
        <v>47</v>
      </c>
      <c r="BE4" s="14" t="s">
        <v>47</v>
      </c>
      <c r="BF4" s="8" t="s">
        <v>47</v>
      </c>
      <c r="BG4" s="14" t="s">
        <v>47</v>
      </c>
      <c r="BH4" s="8" t="s">
        <v>47</v>
      </c>
      <c r="BI4" s="14" t="s">
        <v>47</v>
      </c>
      <c r="BJ4" s="8" t="s">
        <v>47</v>
      </c>
      <c r="BK4" s="14" t="s">
        <v>47</v>
      </c>
      <c r="BL4" s="8" t="s">
        <v>47</v>
      </c>
      <c r="BM4" s="14" t="s">
        <v>47</v>
      </c>
      <c r="BN4" s="8" t="s">
        <v>47</v>
      </c>
      <c r="BO4" s="14" t="s">
        <v>47</v>
      </c>
      <c r="BP4" s="8" t="s">
        <v>47</v>
      </c>
      <c r="BQ4" s="14" t="s">
        <v>47</v>
      </c>
      <c r="BR4" s="8" t="s">
        <v>47</v>
      </c>
      <c r="BS4" s="14" t="s">
        <v>47</v>
      </c>
      <c r="BT4" s="8" t="s">
        <v>47</v>
      </c>
      <c r="BU4" s="14" t="s">
        <v>47</v>
      </c>
      <c r="BV4" s="8" t="s">
        <v>47</v>
      </c>
      <c r="BW4" s="14" t="s">
        <v>47</v>
      </c>
      <c r="BX4" s="8" t="s">
        <v>47</v>
      </c>
      <c r="BY4" s="14" t="s">
        <v>47</v>
      </c>
      <c r="BZ4" s="8" t="s">
        <v>47</v>
      </c>
      <c r="CA4" s="14" t="s">
        <v>47</v>
      </c>
      <c r="CB4" s="8" t="s">
        <v>47</v>
      </c>
      <c r="CC4" s="14" t="s">
        <v>47</v>
      </c>
      <c r="CD4" s="68"/>
      <c r="CE4" s="69"/>
      <c r="CF4" s="70"/>
      <c r="CG4" s="72"/>
      <c r="CH4" s="72"/>
      <c r="CI4" s="72"/>
      <c r="CJ4" s="72"/>
    </row>
    <row r="5" spans="1:88" ht="17.25" customHeight="1">
      <c r="A5" s="1" t="s">
        <v>4</v>
      </c>
      <c r="B5" s="58">
        <v>78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69"/>
      <c r="CE5" s="55">
        <v>1</v>
      </c>
      <c r="CF5" s="60">
        <v>78</v>
      </c>
      <c r="CG5" s="18" t="s">
        <v>25</v>
      </c>
      <c r="CH5" s="18" t="s">
        <v>26</v>
      </c>
      <c r="CI5" s="48" t="s">
        <v>36</v>
      </c>
      <c r="CJ5" s="57" t="s">
        <v>37</v>
      </c>
    </row>
    <row r="6" spans="1:88" ht="17.25" customHeight="1">
      <c r="A6" s="1" t="s">
        <v>5</v>
      </c>
      <c r="B6" s="50"/>
      <c r="C6" s="49"/>
      <c r="D6" s="50"/>
      <c r="E6" s="49"/>
      <c r="F6" s="5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  <c r="S6" s="49"/>
      <c r="T6" s="50"/>
      <c r="U6" s="49"/>
      <c r="V6" s="50"/>
      <c r="W6" s="49"/>
      <c r="X6" s="50"/>
      <c r="Y6" s="49"/>
      <c r="Z6" s="50"/>
      <c r="AA6" s="49"/>
      <c r="AB6" s="50"/>
      <c r="AC6" s="49"/>
      <c r="AD6" s="50"/>
      <c r="AE6" s="49"/>
      <c r="AF6" s="50"/>
      <c r="AG6" s="49"/>
      <c r="AH6" s="50"/>
      <c r="AI6" s="49"/>
      <c r="AJ6" s="50"/>
      <c r="AK6" s="49"/>
      <c r="AL6" s="50"/>
      <c r="AM6" s="49"/>
      <c r="AN6" s="52"/>
      <c r="AO6" s="49"/>
      <c r="AP6" s="50"/>
      <c r="AQ6" s="49"/>
      <c r="AR6" s="50"/>
      <c r="AS6" s="49"/>
      <c r="AT6" s="50"/>
      <c r="AU6" s="49"/>
      <c r="AV6" s="50"/>
      <c r="AW6" s="49"/>
      <c r="AX6" s="50"/>
      <c r="AY6" s="50"/>
      <c r="AZ6" s="50"/>
      <c r="BA6" s="49"/>
      <c r="BB6" s="50"/>
      <c r="BC6" s="49"/>
      <c r="BD6" s="50"/>
      <c r="BE6" s="49"/>
      <c r="BF6" s="50"/>
      <c r="BG6" s="49"/>
      <c r="BH6" s="50"/>
      <c r="BI6" s="49"/>
      <c r="BJ6" s="50"/>
      <c r="BK6" s="49"/>
      <c r="BL6" s="50"/>
      <c r="BM6" s="49"/>
      <c r="BN6" s="50"/>
      <c r="BO6" s="49"/>
      <c r="BP6" s="50"/>
      <c r="BQ6" s="49"/>
      <c r="BR6" s="50"/>
      <c r="BS6" s="49"/>
      <c r="BT6" s="50"/>
      <c r="BU6" s="49"/>
      <c r="BV6" s="50"/>
      <c r="BW6" s="49"/>
      <c r="BX6" s="50"/>
      <c r="BY6" s="49"/>
      <c r="BZ6" s="50"/>
      <c r="CA6" s="49"/>
      <c r="CB6" s="50"/>
      <c r="CC6" s="49"/>
      <c r="CD6" s="41">
        <f>COUNTIF(C6:CC6,"&gt;2")</f>
        <v>0</v>
      </c>
      <c r="CE6" s="53">
        <v>1.1000000000000001</v>
      </c>
      <c r="CF6" s="50"/>
      <c r="CG6" s="42">
        <f>CD6</f>
        <v>0</v>
      </c>
      <c r="CH6" s="44">
        <f>CG6*100/13</f>
        <v>0</v>
      </c>
      <c r="CI6" s="39" t="str">
        <f>IF(CH6&gt;=78,"ตามเกณฑ์",IF(CH6&lt;78,"ไม่บรรลุ"))</f>
        <v>ไม่บรรลุ</v>
      </c>
      <c r="CJ6" s="41" t="str">
        <f>IF(CH6&gt;89.99,"ยอดเยี่ยม",IF(CH6&gt;74.99,"ดีเลิศ",IF(CH6&gt;59.99,"ดี",IF(CH6&gt;49.99,"ปานกลาง", IF(CH6&lt;49.99,"กำลังพัฒนา")))))</f>
        <v>กำลังพัฒนา</v>
      </c>
    </row>
    <row r="7" spans="1:88" ht="17.25" customHeight="1">
      <c r="A7" s="1" t="s">
        <v>6</v>
      </c>
      <c r="B7" s="50"/>
      <c r="C7" s="49"/>
      <c r="D7" s="50"/>
      <c r="E7" s="49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50"/>
      <c r="S7" s="49"/>
      <c r="T7" s="50"/>
      <c r="U7" s="49"/>
      <c r="V7" s="50"/>
      <c r="W7" s="49"/>
      <c r="X7" s="50"/>
      <c r="Y7" s="49"/>
      <c r="Z7" s="50"/>
      <c r="AA7" s="49"/>
      <c r="AB7" s="50"/>
      <c r="AC7" s="49"/>
      <c r="AD7" s="50"/>
      <c r="AE7" s="49"/>
      <c r="AF7" s="50"/>
      <c r="AG7" s="49"/>
      <c r="AH7" s="50"/>
      <c r="AI7" s="49"/>
      <c r="AJ7" s="50"/>
      <c r="AK7" s="49"/>
      <c r="AL7" s="50"/>
      <c r="AM7" s="49"/>
      <c r="AN7" s="52"/>
      <c r="AO7" s="49"/>
      <c r="AP7" s="50"/>
      <c r="AQ7" s="49"/>
      <c r="AR7" s="50"/>
      <c r="AS7" s="49"/>
      <c r="AT7" s="50"/>
      <c r="AU7" s="49"/>
      <c r="AV7" s="50"/>
      <c r="AW7" s="49"/>
      <c r="AX7" s="50"/>
      <c r="AY7" s="50"/>
      <c r="AZ7" s="50"/>
      <c r="BA7" s="49"/>
      <c r="BB7" s="50"/>
      <c r="BC7" s="49"/>
      <c r="BD7" s="50"/>
      <c r="BE7" s="49"/>
      <c r="BF7" s="50"/>
      <c r="BG7" s="49"/>
      <c r="BH7" s="50"/>
      <c r="BI7" s="49"/>
      <c r="BJ7" s="50"/>
      <c r="BK7" s="49"/>
      <c r="BL7" s="50"/>
      <c r="BM7" s="49"/>
      <c r="BN7" s="50"/>
      <c r="BO7" s="49"/>
      <c r="BP7" s="50"/>
      <c r="BQ7" s="49"/>
      <c r="BR7" s="50"/>
      <c r="BS7" s="49"/>
      <c r="BT7" s="50"/>
      <c r="BU7" s="49"/>
      <c r="BV7" s="50"/>
      <c r="BW7" s="49"/>
      <c r="BX7" s="50"/>
      <c r="BY7" s="49"/>
      <c r="BZ7" s="50"/>
      <c r="CA7" s="49"/>
      <c r="CB7" s="50"/>
      <c r="CC7" s="49"/>
      <c r="CD7" s="41">
        <f t="shared" ref="CD7:CD25" si="0">COUNTIF(C7:CC7,"&gt;2")</f>
        <v>0</v>
      </c>
      <c r="CE7" s="53">
        <v>1.2</v>
      </c>
      <c r="CF7" s="50"/>
      <c r="CG7" s="42">
        <f t="shared" ref="CG7:CG25" si="1">CD7</f>
        <v>0</v>
      </c>
      <c r="CH7" s="44">
        <f t="shared" ref="CH7:CH10" si="2">CG7*100/13</f>
        <v>0</v>
      </c>
      <c r="CI7" s="39" t="str">
        <f t="shared" ref="CI7:CI10" si="3">IF(CH7&gt;=78,"ตามเกณฑ์",IF(CH7&lt;78,"ไม่บรรลุ"))</f>
        <v>ไม่บรรลุ</v>
      </c>
      <c r="CJ7" s="41" t="str">
        <f t="shared" ref="CJ7:CJ25" si="4">IF(CH7&gt;89.99,"ยอดเยี่ยม",IF(CH7&gt;74.99,"ดีเลิศ",IF(CH7&gt;59.99,"ดี",IF(CH7&gt;49.99,"ปานกลาง", IF(CH7&lt;49.99,"กำลังพัฒนา")))))</f>
        <v>กำลังพัฒนา</v>
      </c>
    </row>
    <row r="8" spans="1:88" ht="17.25" customHeight="1">
      <c r="A8" s="1" t="s">
        <v>7</v>
      </c>
      <c r="B8" s="50"/>
      <c r="C8" s="49"/>
      <c r="D8" s="50"/>
      <c r="E8" s="49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50"/>
      <c r="W8" s="49"/>
      <c r="X8" s="50"/>
      <c r="Y8" s="49"/>
      <c r="Z8" s="50"/>
      <c r="AA8" s="49"/>
      <c r="AB8" s="50"/>
      <c r="AC8" s="49"/>
      <c r="AD8" s="50"/>
      <c r="AE8" s="49"/>
      <c r="AF8" s="50"/>
      <c r="AG8" s="49"/>
      <c r="AH8" s="50"/>
      <c r="AI8" s="49"/>
      <c r="AJ8" s="50"/>
      <c r="AK8" s="49"/>
      <c r="AL8" s="50"/>
      <c r="AM8" s="49"/>
      <c r="AN8" s="52"/>
      <c r="AO8" s="49"/>
      <c r="AP8" s="50"/>
      <c r="AQ8" s="49"/>
      <c r="AR8" s="50"/>
      <c r="AS8" s="49"/>
      <c r="AT8" s="50"/>
      <c r="AU8" s="49"/>
      <c r="AV8" s="50"/>
      <c r="AW8" s="49"/>
      <c r="AX8" s="50"/>
      <c r="AY8" s="50"/>
      <c r="AZ8" s="50"/>
      <c r="BA8" s="49"/>
      <c r="BB8" s="50"/>
      <c r="BC8" s="49"/>
      <c r="BD8" s="50"/>
      <c r="BE8" s="49"/>
      <c r="BF8" s="50"/>
      <c r="BG8" s="49"/>
      <c r="BH8" s="50"/>
      <c r="BI8" s="49"/>
      <c r="BJ8" s="50"/>
      <c r="BK8" s="49"/>
      <c r="BL8" s="50"/>
      <c r="BM8" s="49"/>
      <c r="BN8" s="50"/>
      <c r="BO8" s="49"/>
      <c r="BP8" s="50"/>
      <c r="BQ8" s="49"/>
      <c r="BR8" s="50"/>
      <c r="BS8" s="49"/>
      <c r="BT8" s="50"/>
      <c r="BU8" s="49"/>
      <c r="BV8" s="50"/>
      <c r="BW8" s="49"/>
      <c r="BX8" s="50"/>
      <c r="BY8" s="49"/>
      <c r="BZ8" s="50"/>
      <c r="CA8" s="49"/>
      <c r="CB8" s="50"/>
      <c r="CC8" s="49"/>
      <c r="CD8" s="41">
        <f t="shared" si="0"/>
        <v>0</v>
      </c>
      <c r="CE8" s="53">
        <v>1.3</v>
      </c>
      <c r="CF8" s="50"/>
      <c r="CG8" s="42">
        <f t="shared" si="1"/>
        <v>0</v>
      </c>
      <c r="CH8" s="44">
        <f t="shared" si="2"/>
        <v>0</v>
      </c>
      <c r="CI8" s="39" t="str">
        <f t="shared" si="3"/>
        <v>ไม่บรรลุ</v>
      </c>
      <c r="CJ8" s="41" t="str">
        <f t="shared" si="4"/>
        <v>กำลังพัฒนา</v>
      </c>
    </row>
    <row r="9" spans="1:88" ht="17.25" customHeight="1">
      <c r="A9" s="1" t="s">
        <v>8</v>
      </c>
      <c r="B9" s="50"/>
      <c r="C9" s="49"/>
      <c r="D9" s="50"/>
      <c r="E9" s="49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50"/>
      <c r="S9" s="49"/>
      <c r="T9" s="50"/>
      <c r="U9" s="49"/>
      <c r="V9" s="50"/>
      <c r="W9" s="49"/>
      <c r="X9" s="50"/>
      <c r="Y9" s="49"/>
      <c r="Z9" s="50"/>
      <c r="AA9" s="49"/>
      <c r="AB9" s="50"/>
      <c r="AC9" s="49"/>
      <c r="AD9" s="50"/>
      <c r="AE9" s="49"/>
      <c r="AF9" s="50"/>
      <c r="AG9" s="49"/>
      <c r="AH9" s="50"/>
      <c r="AI9" s="49"/>
      <c r="AJ9" s="50"/>
      <c r="AK9" s="49"/>
      <c r="AL9" s="50"/>
      <c r="AM9" s="49"/>
      <c r="AN9" s="52"/>
      <c r="AO9" s="49"/>
      <c r="AP9" s="50"/>
      <c r="AQ9" s="49"/>
      <c r="AR9" s="50"/>
      <c r="AS9" s="49"/>
      <c r="AT9" s="50"/>
      <c r="AU9" s="49"/>
      <c r="AV9" s="50"/>
      <c r="AW9" s="49"/>
      <c r="AX9" s="50"/>
      <c r="AY9" s="50"/>
      <c r="AZ9" s="50"/>
      <c r="BA9" s="49"/>
      <c r="BB9" s="50"/>
      <c r="BC9" s="49"/>
      <c r="BD9" s="50"/>
      <c r="BE9" s="49"/>
      <c r="BF9" s="50"/>
      <c r="BG9" s="49"/>
      <c r="BH9" s="50"/>
      <c r="BI9" s="49"/>
      <c r="BJ9" s="50"/>
      <c r="BK9" s="49"/>
      <c r="BL9" s="50"/>
      <c r="BM9" s="49"/>
      <c r="BN9" s="50"/>
      <c r="BO9" s="49"/>
      <c r="BP9" s="50"/>
      <c r="BQ9" s="49"/>
      <c r="BR9" s="50"/>
      <c r="BS9" s="49"/>
      <c r="BT9" s="50"/>
      <c r="BU9" s="49"/>
      <c r="BV9" s="50"/>
      <c r="BW9" s="49"/>
      <c r="BX9" s="50"/>
      <c r="BY9" s="49"/>
      <c r="BZ9" s="50"/>
      <c r="CA9" s="49"/>
      <c r="CB9" s="50"/>
      <c r="CC9" s="49"/>
      <c r="CD9" s="41">
        <f t="shared" si="0"/>
        <v>0</v>
      </c>
      <c r="CE9" s="54">
        <v>1.4</v>
      </c>
      <c r="CF9" s="50"/>
      <c r="CG9" s="42">
        <f t="shared" si="1"/>
        <v>0</v>
      </c>
      <c r="CH9" s="44">
        <f t="shared" si="2"/>
        <v>0</v>
      </c>
      <c r="CI9" s="39" t="str">
        <f t="shared" si="3"/>
        <v>ไม่บรรลุ</v>
      </c>
      <c r="CJ9" s="41" t="str">
        <f t="shared" si="4"/>
        <v>กำลังพัฒนา</v>
      </c>
    </row>
    <row r="10" spans="1:88" ht="17.25" customHeight="1">
      <c r="A10" s="1" t="s">
        <v>9</v>
      </c>
      <c r="B10" s="50"/>
      <c r="C10" s="49"/>
      <c r="D10" s="50"/>
      <c r="E10" s="49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50"/>
      <c r="S10" s="49"/>
      <c r="T10" s="50"/>
      <c r="U10" s="49"/>
      <c r="V10" s="50"/>
      <c r="W10" s="49"/>
      <c r="X10" s="50"/>
      <c r="Y10" s="49"/>
      <c r="Z10" s="50"/>
      <c r="AA10" s="49"/>
      <c r="AB10" s="50"/>
      <c r="AC10" s="49"/>
      <c r="AD10" s="50"/>
      <c r="AE10" s="49"/>
      <c r="AF10" s="50"/>
      <c r="AG10" s="49"/>
      <c r="AH10" s="50"/>
      <c r="AI10" s="49"/>
      <c r="AJ10" s="50"/>
      <c r="AK10" s="49"/>
      <c r="AL10" s="50"/>
      <c r="AM10" s="49"/>
      <c r="AN10" s="52"/>
      <c r="AO10" s="49"/>
      <c r="AP10" s="50"/>
      <c r="AQ10" s="49"/>
      <c r="AR10" s="50"/>
      <c r="AS10" s="49"/>
      <c r="AT10" s="50"/>
      <c r="AU10" s="49"/>
      <c r="AV10" s="50"/>
      <c r="AW10" s="49"/>
      <c r="AX10" s="50"/>
      <c r="AY10" s="50"/>
      <c r="AZ10" s="50"/>
      <c r="BA10" s="49"/>
      <c r="BB10" s="50"/>
      <c r="BC10" s="49"/>
      <c r="BD10" s="50"/>
      <c r="BE10" s="49"/>
      <c r="BF10" s="50"/>
      <c r="BG10" s="49"/>
      <c r="BH10" s="50"/>
      <c r="BI10" s="49"/>
      <c r="BJ10" s="50"/>
      <c r="BK10" s="49"/>
      <c r="BL10" s="50"/>
      <c r="BM10" s="49"/>
      <c r="BN10" s="50"/>
      <c r="BO10" s="49"/>
      <c r="BP10" s="50"/>
      <c r="BQ10" s="49"/>
      <c r="BR10" s="50"/>
      <c r="BS10" s="49"/>
      <c r="BT10" s="50"/>
      <c r="BU10" s="49"/>
      <c r="BV10" s="50"/>
      <c r="BW10" s="49"/>
      <c r="BX10" s="50"/>
      <c r="BY10" s="49"/>
      <c r="BZ10" s="50"/>
      <c r="CA10" s="49"/>
      <c r="CB10" s="50"/>
      <c r="CC10" s="49"/>
      <c r="CD10" s="41">
        <f t="shared" si="0"/>
        <v>0</v>
      </c>
      <c r="CE10" s="53">
        <v>1.5</v>
      </c>
      <c r="CF10" s="50"/>
      <c r="CG10" s="42">
        <f t="shared" si="1"/>
        <v>0</v>
      </c>
      <c r="CH10" s="44">
        <f t="shared" si="2"/>
        <v>0</v>
      </c>
      <c r="CI10" s="39" t="str">
        <f t="shared" si="3"/>
        <v>ไม่บรรลุ</v>
      </c>
      <c r="CJ10" s="41" t="str">
        <f t="shared" si="4"/>
        <v>กำลังพัฒนา</v>
      </c>
    </row>
    <row r="11" spans="1:88" ht="17.25" customHeight="1">
      <c r="A11" s="1" t="s">
        <v>10</v>
      </c>
      <c r="B11" s="58">
        <v>78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48"/>
      <c r="CE11" s="53">
        <v>2</v>
      </c>
      <c r="CF11" s="61">
        <v>78</v>
      </c>
      <c r="CG11" s="43"/>
      <c r="CH11" s="45"/>
      <c r="CI11" s="46">
        <v>1</v>
      </c>
      <c r="CJ11" s="46" t="s">
        <v>38</v>
      </c>
    </row>
    <row r="12" spans="1:88" ht="17.25" customHeight="1">
      <c r="A12" s="1" t="s">
        <v>65</v>
      </c>
      <c r="B12" s="50"/>
      <c r="C12" s="49"/>
      <c r="D12" s="50"/>
      <c r="E12" s="49"/>
      <c r="F12" s="50"/>
      <c r="G12" s="49"/>
      <c r="H12" s="50"/>
      <c r="I12" s="49"/>
      <c r="J12" s="50"/>
      <c r="K12" s="49"/>
      <c r="L12" s="50"/>
      <c r="M12" s="49"/>
      <c r="N12" s="50"/>
      <c r="O12" s="49"/>
      <c r="P12" s="50"/>
      <c r="Q12" s="49"/>
      <c r="R12" s="50"/>
      <c r="S12" s="49"/>
      <c r="T12" s="50"/>
      <c r="U12" s="49"/>
      <c r="V12" s="50"/>
      <c r="W12" s="49"/>
      <c r="X12" s="50"/>
      <c r="Y12" s="49"/>
      <c r="Z12" s="50"/>
      <c r="AA12" s="49"/>
      <c r="AB12" s="50"/>
      <c r="AC12" s="49"/>
      <c r="AD12" s="50"/>
      <c r="AE12" s="49"/>
      <c r="AF12" s="50"/>
      <c r="AG12" s="49"/>
      <c r="AH12" s="50"/>
      <c r="AI12" s="49"/>
      <c r="AJ12" s="50"/>
      <c r="AK12" s="49"/>
      <c r="AL12" s="50"/>
      <c r="AM12" s="49"/>
      <c r="AN12" s="52"/>
      <c r="AO12" s="49"/>
      <c r="AP12" s="50"/>
      <c r="AQ12" s="49"/>
      <c r="AR12" s="50"/>
      <c r="AS12" s="49"/>
      <c r="AT12" s="50"/>
      <c r="AU12" s="49"/>
      <c r="AV12" s="50"/>
      <c r="AW12" s="49"/>
      <c r="AX12" s="50"/>
      <c r="AY12" s="50"/>
      <c r="AZ12" s="50"/>
      <c r="BA12" s="49"/>
      <c r="BB12" s="50"/>
      <c r="BC12" s="49"/>
      <c r="BD12" s="50"/>
      <c r="BE12" s="49"/>
      <c r="BF12" s="50"/>
      <c r="BG12" s="49"/>
      <c r="BH12" s="50"/>
      <c r="BI12" s="49"/>
      <c r="BJ12" s="50"/>
      <c r="BK12" s="49"/>
      <c r="BL12" s="50"/>
      <c r="BM12" s="49"/>
      <c r="BN12" s="50"/>
      <c r="BO12" s="49"/>
      <c r="BP12" s="50"/>
      <c r="BQ12" s="49"/>
      <c r="BR12" s="50"/>
      <c r="BS12" s="49"/>
      <c r="BT12" s="50"/>
      <c r="BU12" s="49"/>
      <c r="BV12" s="50"/>
      <c r="BW12" s="49"/>
      <c r="BX12" s="50"/>
      <c r="BY12" s="49"/>
      <c r="BZ12" s="50"/>
      <c r="CA12" s="49"/>
      <c r="CB12" s="50"/>
      <c r="CC12" s="49"/>
      <c r="CD12" s="41">
        <f t="shared" si="0"/>
        <v>0</v>
      </c>
      <c r="CE12" s="53">
        <v>2.1</v>
      </c>
      <c r="CF12" s="50"/>
      <c r="CG12" s="42">
        <f t="shared" si="1"/>
        <v>0</v>
      </c>
      <c r="CH12" s="44">
        <f>CG12*100/13</f>
        <v>0</v>
      </c>
      <c r="CI12" s="39" t="str">
        <f>IF(CH12&gt;=78,"ตามเกณฑ์",IF(CH12&lt;78,"ไม่บรรลุ"))</f>
        <v>ไม่บรรลุ</v>
      </c>
      <c r="CJ12" s="41" t="str">
        <f t="shared" si="4"/>
        <v>กำลังพัฒนา</v>
      </c>
    </row>
    <row r="13" spans="1:88" ht="17.25" customHeight="1">
      <c r="A13" s="1" t="s">
        <v>66</v>
      </c>
      <c r="B13" s="50"/>
      <c r="C13" s="49"/>
      <c r="D13" s="50"/>
      <c r="E13" s="49"/>
      <c r="F13" s="50"/>
      <c r="G13" s="49"/>
      <c r="H13" s="50"/>
      <c r="I13" s="49"/>
      <c r="J13" s="50"/>
      <c r="K13" s="49"/>
      <c r="L13" s="50"/>
      <c r="M13" s="49"/>
      <c r="N13" s="50"/>
      <c r="O13" s="49"/>
      <c r="P13" s="50"/>
      <c r="Q13" s="49"/>
      <c r="R13" s="50"/>
      <c r="S13" s="49"/>
      <c r="T13" s="50"/>
      <c r="U13" s="49"/>
      <c r="V13" s="50"/>
      <c r="W13" s="49"/>
      <c r="X13" s="50"/>
      <c r="Y13" s="49"/>
      <c r="Z13" s="50"/>
      <c r="AA13" s="49"/>
      <c r="AB13" s="50"/>
      <c r="AC13" s="49"/>
      <c r="AD13" s="50"/>
      <c r="AE13" s="49"/>
      <c r="AF13" s="50"/>
      <c r="AG13" s="49"/>
      <c r="AH13" s="50"/>
      <c r="AI13" s="49"/>
      <c r="AJ13" s="50"/>
      <c r="AK13" s="49"/>
      <c r="AL13" s="50"/>
      <c r="AM13" s="49"/>
      <c r="AN13" s="52"/>
      <c r="AO13" s="49"/>
      <c r="AP13" s="50"/>
      <c r="AQ13" s="49"/>
      <c r="AR13" s="50"/>
      <c r="AS13" s="49"/>
      <c r="AT13" s="50"/>
      <c r="AU13" s="49"/>
      <c r="AV13" s="50"/>
      <c r="AW13" s="49"/>
      <c r="AX13" s="50"/>
      <c r="AY13" s="50"/>
      <c r="AZ13" s="50"/>
      <c r="BA13" s="49"/>
      <c r="BB13" s="50"/>
      <c r="BC13" s="49"/>
      <c r="BD13" s="50"/>
      <c r="BE13" s="49"/>
      <c r="BF13" s="50"/>
      <c r="BG13" s="49"/>
      <c r="BH13" s="50"/>
      <c r="BI13" s="49"/>
      <c r="BJ13" s="50"/>
      <c r="BK13" s="49"/>
      <c r="BL13" s="50"/>
      <c r="BM13" s="49"/>
      <c r="BN13" s="50"/>
      <c r="BO13" s="49"/>
      <c r="BP13" s="50"/>
      <c r="BQ13" s="49"/>
      <c r="BR13" s="50"/>
      <c r="BS13" s="49"/>
      <c r="BT13" s="50"/>
      <c r="BU13" s="49"/>
      <c r="BV13" s="50"/>
      <c r="BW13" s="49"/>
      <c r="BX13" s="50"/>
      <c r="BY13" s="49"/>
      <c r="BZ13" s="50"/>
      <c r="CA13" s="49"/>
      <c r="CB13" s="50"/>
      <c r="CC13" s="49"/>
      <c r="CD13" s="41">
        <f t="shared" si="0"/>
        <v>0</v>
      </c>
      <c r="CE13" s="53">
        <v>2.2000000000000002</v>
      </c>
      <c r="CF13" s="50"/>
      <c r="CG13" s="42">
        <f t="shared" si="1"/>
        <v>0</v>
      </c>
      <c r="CH13" s="44">
        <f t="shared" ref="CH13:CH14" si="5">CG13*100/13</f>
        <v>0</v>
      </c>
      <c r="CI13" s="39" t="str">
        <f t="shared" ref="CI13:CI14" si="6">IF(CH13&gt;=78,"ตามเกณฑ์",IF(CH13&lt;78,"ไม่บรรลุ"))</f>
        <v>ไม่บรรลุ</v>
      </c>
      <c r="CJ13" s="41" t="str">
        <f t="shared" si="4"/>
        <v>กำลังพัฒนา</v>
      </c>
    </row>
    <row r="14" spans="1:88" ht="17.25" customHeight="1">
      <c r="A14" s="1" t="s">
        <v>67</v>
      </c>
      <c r="B14" s="50"/>
      <c r="C14" s="49"/>
      <c r="D14" s="50"/>
      <c r="E14" s="49"/>
      <c r="F14" s="50"/>
      <c r="G14" s="49"/>
      <c r="H14" s="50"/>
      <c r="I14" s="49"/>
      <c r="J14" s="50"/>
      <c r="K14" s="49"/>
      <c r="L14" s="50"/>
      <c r="M14" s="49"/>
      <c r="N14" s="50"/>
      <c r="O14" s="49"/>
      <c r="P14" s="50"/>
      <c r="Q14" s="49"/>
      <c r="R14" s="50"/>
      <c r="S14" s="49"/>
      <c r="T14" s="50"/>
      <c r="U14" s="49"/>
      <c r="V14" s="50"/>
      <c r="W14" s="49"/>
      <c r="X14" s="50"/>
      <c r="Y14" s="49"/>
      <c r="Z14" s="50"/>
      <c r="AA14" s="49"/>
      <c r="AB14" s="50"/>
      <c r="AC14" s="49"/>
      <c r="AD14" s="50"/>
      <c r="AE14" s="49"/>
      <c r="AF14" s="50"/>
      <c r="AG14" s="49"/>
      <c r="AH14" s="50"/>
      <c r="AI14" s="49"/>
      <c r="AJ14" s="50"/>
      <c r="AK14" s="49"/>
      <c r="AL14" s="50"/>
      <c r="AM14" s="49"/>
      <c r="AN14" s="52"/>
      <c r="AO14" s="49"/>
      <c r="AP14" s="50"/>
      <c r="AQ14" s="49"/>
      <c r="AR14" s="50"/>
      <c r="AS14" s="49"/>
      <c r="AT14" s="50"/>
      <c r="AU14" s="49"/>
      <c r="AV14" s="50"/>
      <c r="AW14" s="49"/>
      <c r="AX14" s="50"/>
      <c r="AY14" s="50"/>
      <c r="AZ14" s="50"/>
      <c r="BA14" s="49"/>
      <c r="BB14" s="50"/>
      <c r="BC14" s="49"/>
      <c r="BD14" s="50"/>
      <c r="BE14" s="49"/>
      <c r="BF14" s="50"/>
      <c r="BG14" s="49"/>
      <c r="BH14" s="50"/>
      <c r="BI14" s="49"/>
      <c r="BJ14" s="50"/>
      <c r="BK14" s="49"/>
      <c r="BL14" s="50"/>
      <c r="BM14" s="49"/>
      <c r="BN14" s="50"/>
      <c r="BO14" s="49"/>
      <c r="BP14" s="50"/>
      <c r="BQ14" s="49"/>
      <c r="BR14" s="50"/>
      <c r="BS14" s="49"/>
      <c r="BT14" s="50"/>
      <c r="BU14" s="49"/>
      <c r="BV14" s="50"/>
      <c r="BW14" s="49"/>
      <c r="BX14" s="50"/>
      <c r="BY14" s="49"/>
      <c r="BZ14" s="50"/>
      <c r="CA14" s="49"/>
      <c r="CB14" s="50"/>
      <c r="CC14" s="49"/>
      <c r="CD14" s="41">
        <f t="shared" si="0"/>
        <v>0</v>
      </c>
      <c r="CE14" s="53">
        <v>2.2999999999999998</v>
      </c>
      <c r="CF14" s="50"/>
      <c r="CG14" s="42">
        <f t="shared" si="1"/>
        <v>0</v>
      </c>
      <c r="CH14" s="44">
        <f t="shared" si="5"/>
        <v>0</v>
      </c>
      <c r="CI14" s="39" t="str">
        <f t="shared" si="6"/>
        <v>ไม่บรรลุ</v>
      </c>
      <c r="CJ14" s="41" t="str">
        <f t="shared" si="4"/>
        <v>กำลังพัฒนา</v>
      </c>
    </row>
    <row r="15" spans="1:88" ht="17.25" customHeight="1">
      <c r="A15" s="1" t="s">
        <v>14</v>
      </c>
      <c r="B15" s="58">
        <v>78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48"/>
      <c r="CE15" s="53">
        <v>3</v>
      </c>
      <c r="CF15" s="61">
        <v>78</v>
      </c>
      <c r="CG15" s="43"/>
      <c r="CH15" s="45"/>
      <c r="CI15" s="46">
        <v>2</v>
      </c>
      <c r="CJ15" s="46" t="s">
        <v>38</v>
      </c>
    </row>
    <row r="16" spans="1:88" ht="17.25" customHeight="1">
      <c r="A16" s="1" t="s">
        <v>15</v>
      </c>
      <c r="B16" s="50"/>
      <c r="C16" s="49"/>
      <c r="D16" s="50"/>
      <c r="E16" s="49"/>
      <c r="F16" s="50"/>
      <c r="G16" s="49"/>
      <c r="H16" s="50"/>
      <c r="I16" s="49"/>
      <c r="J16" s="50"/>
      <c r="K16" s="49"/>
      <c r="L16" s="50"/>
      <c r="M16" s="49"/>
      <c r="N16" s="50"/>
      <c r="O16" s="49"/>
      <c r="P16" s="50"/>
      <c r="Q16" s="49"/>
      <c r="R16" s="50"/>
      <c r="S16" s="49"/>
      <c r="T16" s="50"/>
      <c r="U16" s="49"/>
      <c r="V16" s="50"/>
      <c r="W16" s="49"/>
      <c r="X16" s="50"/>
      <c r="Y16" s="49"/>
      <c r="Z16" s="50"/>
      <c r="AA16" s="49"/>
      <c r="AB16" s="50"/>
      <c r="AC16" s="49"/>
      <c r="AD16" s="50"/>
      <c r="AE16" s="49"/>
      <c r="AF16" s="50"/>
      <c r="AG16" s="49"/>
      <c r="AH16" s="50"/>
      <c r="AI16" s="49"/>
      <c r="AJ16" s="50"/>
      <c r="AK16" s="49"/>
      <c r="AL16" s="50"/>
      <c r="AM16" s="49"/>
      <c r="AN16" s="52"/>
      <c r="AO16" s="49"/>
      <c r="AP16" s="50"/>
      <c r="AQ16" s="49"/>
      <c r="AR16" s="50"/>
      <c r="AS16" s="49"/>
      <c r="AT16" s="50"/>
      <c r="AU16" s="49"/>
      <c r="AV16" s="50"/>
      <c r="AW16" s="49"/>
      <c r="AX16" s="50"/>
      <c r="AY16" s="50"/>
      <c r="AZ16" s="50"/>
      <c r="BA16" s="49"/>
      <c r="BB16" s="50"/>
      <c r="BC16" s="49"/>
      <c r="BD16" s="50"/>
      <c r="BE16" s="49"/>
      <c r="BF16" s="50"/>
      <c r="BG16" s="49"/>
      <c r="BH16" s="50"/>
      <c r="BI16" s="49"/>
      <c r="BJ16" s="50"/>
      <c r="BK16" s="49"/>
      <c r="BL16" s="50"/>
      <c r="BM16" s="49"/>
      <c r="BN16" s="50"/>
      <c r="BO16" s="49"/>
      <c r="BP16" s="50"/>
      <c r="BQ16" s="49"/>
      <c r="BR16" s="50"/>
      <c r="BS16" s="49"/>
      <c r="BT16" s="50"/>
      <c r="BU16" s="49"/>
      <c r="BV16" s="50"/>
      <c r="BW16" s="49"/>
      <c r="BX16" s="50"/>
      <c r="BY16" s="49"/>
      <c r="BZ16" s="50"/>
      <c r="CA16" s="49"/>
      <c r="CB16" s="50"/>
      <c r="CC16" s="49"/>
      <c r="CD16" s="41">
        <f t="shared" si="0"/>
        <v>0</v>
      </c>
      <c r="CE16" s="53">
        <v>3.1</v>
      </c>
      <c r="CF16" s="50"/>
      <c r="CG16" s="42">
        <f t="shared" si="1"/>
        <v>0</v>
      </c>
      <c r="CH16" s="44">
        <f>CG16*100/13</f>
        <v>0</v>
      </c>
      <c r="CI16" s="39" t="str">
        <f>IF(CH16&gt;=78,"ตามเกณฑ์",IF(CH16&lt;78,"ไม่บรรลุ"))</f>
        <v>ไม่บรรลุ</v>
      </c>
      <c r="CJ16" s="41" t="str">
        <f t="shared" si="4"/>
        <v>กำลังพัฒนา</v>
      </c>
    </row>
    <row r="17" spans="1:88" ht="17.25" customHeight="1">
      <c r="A17" s="1" t="s">
        <v>16</v>
      </c>
      <c r="B17" s="50"/>
      <c r="C17" s="49"/>
      <c r="D17" s="50"/>
      <c r="E17" s="49"/>
      <c r="F17" s="50"/>
      <c r="G17" s="49"/>
      <c r="H17" s="50"/>
      <c r="I17" s="49"/>
      <c r="J17" s="50"/>
      <c r="K17" s="49"/>
      <c r="L17" s="50"/>
      <c r="M17" s="49"/>
      <c r="N17" s="50"/>
      <c r="O17" s="49"/>
      <c r="P17" s="50"/>
      <c r="Q17" s="49"/>
      <c r="R17" s="50"/>
      <c r="S17" s="49"/>
      <c r="T17" s="50"/>
      <c r="U17" s="49"/>
      <c r="V17" s="50"/>
      <c r="W17" s="49"/>
      <c r="X17" s="50"/>
      <c r="Y17" s="49"/>
      <c r="Z17" s="50"/>
      <c r="AA17" s="49"/>
      <c r="AB17" s="50"/>
      <c r="AC17" s="49"/>
      <c r="AD17" s="50"/>
      <c r="AE17" s="49"/>
      <c r="AF17" s="50"/>
      <c r="AG17" s="49"/>
      <c r="AH17" s="50"/>
      <c r="AI17" s="49"/>
      <c r="AJ17" s="50"/>
      <c r="AK17" s="49"/>
      <c r="AL17" s="50"/>
      <c r="AM17" s="49"/>
      <c r="AN17" s="52"/>
      <c r="AO17" s="49"/>
      <c r="AP17" s="50"/>
      <c r="AQ17" s="49"/>
      <c r="AR17" s="50"/>
      <c r="AS17" s="49"/>
      <c r="AT17" s="50"/>
      <c r="AU17" s="49"/>
      <c r="AV17" s="50"/>
      <c r="AW17" s="49"/>
      <c r="AX17" s="50"/>
      <c r="AY17" s="50"/>
      <c r="AZ17" s="50"/>
      <c r="BA17" s="49"/>
      <c r="BB17" s="50"/>
      <c r="BC17" s="49"/>
      <c r="BD17" s="50"/>
      <c r="BE17" s="49"/>
      <c r="BF17" s="50"/>
      <c r="BG17" s="49"/>
      <c r="BH17" s="50"/>
      <c r="BI17" s="49"/>
      <c r="BJ17" s="50"/>
      <c r="BK17" s="49"/>
      <c r="BL17" s="50"/>
      <c r="BM17" s="49"/>
      <c r="BN17" s="50"/>
      <c r="BO17" s="49"/>
      <c r="BP17" s="50"/>
      <c r="BQ17" s="49"/>
      <c r="BR17" s="50"/>
      <c r="BS17" s="49"/>
      <c r="BT17" s="50"/>
      <c r="BU17" s="49"/>
      <c r="BV17" s="50"/>
      <c r="BW17" s="49"/>
      <c r="BX17" s="50"/>
      <c r="BY17" s="49"/>
      <c r="BZ17" s="50"/>
      <c r="CA17" s="49"/>
      <c r="CB17" s="50"/>
      <c r="CC17" s="49"/>
      <c r="CD17" s="41">
        <f t="shared" si="0"/>
        <v>0</v>
      </c>
      <c r="CE17" s="53">
        <v>3.2</v>
      </c>
      <c r="CF17" s="50"/>
      <c r="CG17" s="42">
        <f t="shared" si="1"/>
        <v>0</v>
      </c>
      <c r="CH17" s="44">
        <f>CG17*100/13</f>
        <v>0</v>
      </c>
      <c r="CI17" s="39" t="str">
        <f>IF(CH17&gt;=78,"ตามเกณฑ์",IF(CH17&lt;78,"ไม่บรรลุ"))</f>
        <v>ไม่บรรลุ</v>
      </c>
      <c r="CJ17" s="41" t="str">
        <f t="shared" si="4"/>
        <v>กำลังพัฒนา</v>
      </c>
    </row>
    <row r="18" spans="1:88" ht="17.25" customHeight="1">
      <c r="A18" s="1" t="s">
        <v>17</v>
      </c>
      <c r="B18" s="58">
        <v>78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48"/>
      <c r="CE18" s="53">
        <v>4</v>
      </c>
      <c r="CF18" s="61">
        <v>78</v>
      </c>
      <c r="CG18" s="43"/>
      <c r="CH18" s="45"/>
      <c r="CI18" s="46">
        <v>3</v>
      </c>
      <c r="CJ18" s="46" t="s">
        <v>39</v>
      </c>
    </row>
    <row r="19" spans="1:88" ht="17.25" customHeight="1">
      <c r="A19" s="1" t="s">
        <v>18</v>
      </c>
      <c r="B19" s="50"/>
      <c r="C19" s="49"/>
      <c r="D19" s="50"/>
      <c r="E19" s="49"/>
      <c r="F19" s="50"/>
      <c r="G19" s="49"/>
      <c r="H19" s="50"/>
      <c r="I19" s="49"/>
      <c r="J19" s="50"/>
      <c r="K19" s="49"/>
      <c r="L19" s="50"/>
      <c r="M19" s="49"/>
      <c r="N19" s="50"/>
      <c r="O19" s="49"/>
      <c r="P19" s="50"/>
      <c r="Q19" s="49"/>
      <c r="R19" s="50"/>
      <c r="S19" s="49"/>
      <c r="T19" s="50"/>
      <c r="U19" s="49"/>
      <c r="V19" s="50"/>
      <c r="W19" s="49"/>
      <c r="X19" s="50"/>
      <c r="Y19" s="49"/>
      <c r="Z19" s="50"/>
      <c r="AA19" s="49"/>
      <c r="AB19" s="50"/>
      <c r="AC19" s="49"/>
      <c r="AD19" s="50"/>
      <c r="AE19" s="49"/>
      <c r="AF19" s="50"/>
      <c r="AG19" s="49"/>
      <c r="AH19" s="50"/>
      <c r="AI19" s="49"/>
      <c r="AJ19" s="50"/>
      <c r="AK19" s="49"/>
      <c r="AL19" s="50"/>
      <c r="AM19" s="49"/>
      <c r="AN19" s="52"/>
      <c r="AO19" s="49"/>
      <c r="AP19" s="50"/>
      <c r="AQ19" s="49"/>
      <c r="AR19" s="50"/>
      <c r="AS19" s="49"/>
      <c r="AT19" s="50"/>
      <c r="AU19" s="49"/>
      <c r="AV19" s="50"/>
      <c r="AW19" s="49"/>
      <c r="AX19" s="50"/>
      <c r="AY19" s="50"/>
      <c r="AZ19" s="50"/>
      <c r="BA19" s="49"/>
      <c r="BB19" s="50"/>
      <c r="BC19" s="49"/>
      <c r="BD19" s="50"/>
      <c r="BE19" s="49"/>
      <c r="BF19" s="50"/>
      <c r="BG19" s="49"/>
      <c r="BH19" s="50"/>
      <c r="BI19" s="49"/>
      <c r="BJ19" s="50"/>
      <c r="BK19" s="49"/>
      <c r="BL19" s="50"/>
      <c r="BM19" s="49"/>
      <c r="BN19" s="50"/>
      <c r="BO19" s="49"/>
      <c r="BP19" s="50"/>
      <c r="BQ19" s="49"/>
      <c r="BR19" s="50"/>
      <c r="BS19" s="49"/>
      <c r="BT19" s="50"/>
      <c r="BU19" s="49"/>
      <c r="BV19" s="50"/>
      <c r="BW19" s="49"/>
      <c r="BX19" s="50"/>
      <c r="BY19" s="49"/>
      <c r="BZ19" s="50"/>
      <c r="CA19" s="49"/>
      <c r="CB19" s="50"/>
      <c r="CC19" s="49"/>
      <c r="CD19" s="41">
        <f t="shared" si="0"/>
        <v>0</v>
      </c>
      <c r="CE19" s="53">
        <v>4.0999999999999996</v>
      </c>
      <c r="CF19" s="50"/>
      <c r="CG19" s="42">
        <f t="shared" si="1"/>
        <v>0</v>
      </c>
      <c r="CH19" s="44">
        <f>CG19*100/13</f>
        <v>0</v>
      </c>
      <c r="CI19" s="39" t="str">
        <f>IF(CH19&gt;=78,"ตามเกณฑ์",IF(CH19&lt;78,"ไม่บรรลุ"))</f>
        <v>ไม่บรรลุ</v>
      </c>
      <c r="CJ19" s="41" t="str">
        <f t="shared" si="4"/>
        <v>กำลังพัฒนา</v>
      </c>
    </row>
    <row r="20" spans="1:88" ht="17.25" customHeight="1">
      <c r="A20" s="1" t="s">
        <v>19</v>
      </c>
      <c r="B20" s="50"/>
      <c r="C20" s="49"/>
      <c r="D20" s="50"/>
      <c r="E20" s="49"/>
      <c r="F20" s="50"/>
      <c r="G20" s="49"/>
      <c r="H20" s="50"/>
      <c r="I20" s="49"/>
      <c r="J20" s="50"/>
      <c r="K20" s="49"/>
      <c r="L20" s="50"/>
      <c r="M20" s="49"/>
      <c r="N20" s="50"/>
      <c r="O20" s="49"/>
      <c r="P20" s="50"/>
      <c r="Q20" s="49"/>
      <c r="R20" s="50"/>
      <c r="S20" s="49"/>
      <c r="T20" s="50"/>
      <c r="U20" s="49"/>
      <c r="V20" s="50"/>
      <c r="W20" s="49"/>
      <c r="X20" s="50"/>
      <c r="Y20" s="49"/>
      <c r="Z20" s="50"/>
      <c r="AA20" s="49"/>
      <c r="AB20" s="50"/>
      <c r="AC20" s="49"/>
      <c r="AD20" s="50"/>
      <c r="AE20" s="49"/>
      <c r="AF20" s="50"/>
      <c r="AG20" s="49"/>
      <c r="AH20" s="50"/>
      <c r="AI20" s="49"/>
      <c r="AJ20" s="50"/>
      <c r="AK20" s="49"/>
      <c r="AL20" s="50"/>
      <c r="AM20" s="49"/>
      <c r="AN20" s="52"/>
      <c r="AO20" s="49"/>
      <c r="AP20" s="50"/>
      <c r="AQ20" s="49"/>
      <c r="AR20" s="50"/>
      <c r="AS20" s="49"/>
      <c r="AT20" s="50"/>
      <c r="AU20" s="49"/>
      <c r="AV20" s="50"/>
      <c r="AW20" s="49"/>
      <c r="AX20" s="50"/>
      <c r="AY20" s="50"/>
      <c r="AZ20" s="50"/>
      <c r="BA20" s="49"/>
      <c r="BB20" s="50"/>
      <c r="BC20" s="49"/>
      <c r="BD20" s="50"/>
      <c r="BE20" s="49"/>
      <c r="BF20" s="50"/>
      <c r="BG20" s="49"/>
      <c r="BH20" s="50"/>
      <c r="BI20" s="49"/>
      <c r="BJ20" s="50"/>
      <c r="BK20" s="49"/>
      <c r="BL20" s="50"/>
      <c r="BM20" s="49"/>
      <c r="BN20" s="50"/>
      <c r="BO20" s="49"/>
      <c r="BP20" s="50"/>
      <c r="BQ20" s="49"/>
      <c r="BR20" s="50"/>
      <c r="BS20" s="49"/>
      <c r="BT20" s="50"/>
      <c r="BU20" s="49"/>
      <c r="BV20" s="50"/>
      <c r="BW20" s="49"/>
      <c r="BX20" s="50"/>
      <c r="BY20" s="49"/>
      <c r="BZ20" s="50"/>
      <c r="CA20" s="49"/>
      <c r="CB20" s="50"/>
      <c r="CC20" s="49"/>
      <c r="CD20" s="41">
        <f t="shared" si="0"/>
        <v>0</v>
      </c>
      <c r="CE20" s="53">
        <v>4.2</v>
      </c>
      <c r="CF20" s="50"/>
      <c r="CG20" s="42">
        <f t="shared" si="1"/>
        <v>0</v>
      </c>
      <c r="CH20" s="44">
        <f t="shared" ref="CH20:CH22" si="7">CG20*100/13</f>
        <v>0</v>
      </c>
      <c r="CI20" s="39" t="str">
        <f t="shared" ref="CI20:CI25" si="8">IF(CH20&gt;=78,"ตามเกณฑ์",IF(CH20&lt;78,"ไม่บรรลุ"))</f>
        <v>ไม่บรรลุ</v>
      </c>
      <c r="CJ20" s="41" t="str">
        <f t="shared" si="4"/>
        <v>กำลังพัฒนา</v>
      </c>
    </row>
    <row r="21" spans="1:88" ht="17.25" customHeight="1">
      <c r="A21" s="1" t="s">
        <v>20</v>
      </c>
      <c r="B21" s="50"/>
      <c r="C21" s="49"/>
      <c r="D21" s="50"/>
      <c r="E21" s="49"/>
      <c r="F21" s="50"/>
      <c r="G21" s="49"/>
      <c r="H21" s="50"/>
      <c r="I21" s="49"/>
      <c r="J21" s="50"/>
      <c r="K21" s="49"/>
      <c r="L21" s="50"/>
      <c r="M21" s="49"/>
      <c r="N21" s="50"/>
      <c r="O21" s="49"/>
      <c r="P21" s="50"/>
      <c r="Q21" s="49"/>
      <c r="R21" s="50"/>
      <c r="S21" s="49"/>
      <c r="T21" s="50"/>
      <c r="U21" s="49"/>
      <c r="V21" s="50"/>
      <c r="W21" s="49"/>
      <c r="X21" s="50"/>
      <c r="Y21" s="49"/>
      <c r="Z21" s="50"/>
      <c r="AA21" s="49"/>
      <c r="AB21" s="50"/>
      <c r="AC21" s="49"/>
      <c r="AD21" s="50"/>
      <c r="AE21" s="49"/>
      <c r="AF21" s="50"/>
      <c r="AG21" s="49"/>
      <c r="AH21" s="50"/>
      <c r="AI21" s="49"/>
      <c r="AJ21" s="50"/>
      <c r="AK21" s="49"/>
      <c r="AL21" s="50"/>
      <c r="AM21" s="49"/>
      <c r="AN21" s="52"/>
      <c r="AO21" s="49"/>
      <c r="AP21" s="50"/>
      <c r="AQ21" s="49"/>
      <c r="AR21" s="50"/>
      <c r="AS21" s="49"/>
      <c r="AT21" s="50"/>
      <c r="AU21" s="49"/>
      <c r="AV21" s="50"/>
      <c r="AW21" s="49"/>
      <c r="AX21" s="50"/>
      <c r="AY21" s="50"/>
      <c r="AZ21" s="50"/>
      <c r="BA21" s="49"/>
      <c r="BB21" s="50"/>
      <c r="BC21" s="49"/>
      <c r="BD21" s="50"/>
      <c r="BE21" s="49"/>
      <c r="BF21" s="50"/>
      <c r="BG21" s="49"/>
      <c r="BH21" s="50"/>
      <c r="BI21" s="49"/>
      <c r="BJ21" s="50"/>
      <c r="BK21" s="49"/>
      <c r="BL21" s="50"/>
      <c r="BM21" s="49"/>
      <c r="BN21" s="50"/>
      <c r="BO21" s="49"/>
      <c r="BP21" s="50"/>
      <c r="BQ21" s="49"/>
      <c r="BR21" s="50"/>
      <c r="BS21" s="49"/>
      <c r="BT21" s="50"/>
      <c r="BU21" s="49"/>
      <c r="BV21" s="50"/>
      <c r="BW21" s="49"/>
      <c r="BX21" s="50"/>
      <c r="BY21" s="49"/>
      <c r="BZ21" s="50"/>
      <c r="CA21" s="49"/>
      <c r="CB21" s="50"/>
      <c r="CC21" s="49"/>
      <c r="CD21" s="41">
        <f t="shared" si="0"/>
        <v>0</v>
      </c>
      <c r="CE21" s="53">
        <v>4.3</v>
      </c>
      <c r="CF21" s="50"/>
      <c r="CG21" s="42">
        <f t="shared" si="1"/>
        <v>0</v>
      </c>
      <c r="CH21" s="44">
        <f t="shared" si="7"/>
        <v>0</v>
      </c>
      <c r="CI21" s="39" t="str">
        <f t="shared" si="8"/>
        <v>ไม่บรรลุ</v>
      </c>
      <c r="CJ21" s="41" t="str">
        <f t="shared" si="4"/>
        <v>กำลังพัฒนา</v>
      </c>
    </row>
    <row r="22" spans="1:88" ht="17.25" customHeight="1">
      <c r="A22" s="1" t="s">
        <v>21</v>
      </c>
      <c r="B22" s="50"/>
      <c r="C22" s="49"/>
      <c r="D22" s="50"/>
      <c r="E22" s="49"/>
      <c r="F22" s="50"/>
      <c r="G22" s="49"/>
      <c r="H22" s="50"/>
      <c r="I22" s="49"/>
      <c r="J22" s="50"/>
      <c r="K22" s="49"/>
      <c r="L22" s="50"/>
      <c r="M22" s="49"/>
      <c r="N22" s="50"/>
      <c r="O22" s="49"/>
      <c r="P22" s="50"/>
      <c r="Q22" s="49"/>
      <c r="R22" s="50"/>
      <c r="S22" s="49"/>
      <c r="T22" s="50"/>
      <c r="U22" s="49"/>
      <c r="V22" s="50"/>
      <c r="W22" s="49"/>
      <c r="X22" s="50"/>
      <c r="Y22" s="49"/>
      <c r="Z22" s="50"/>
      <c r="AA22" s="49"/>
      <c r="AB22" s="50"/>
      <c r="AC22" s="49"/>
      <c r="AD22" s="50"/>
      <c r="AE22" s="49"/>
      <c r="AF22" s="50"/>
      <c r="AG22" s="49"/>
      <c r="AH22" s="50"/>
      <c r="AI22" s="49"/>
      <c r="AJ22" s="50"/>
      <c r="AK22" s="49"/>
      <c r="AL22" s="50"/>
      <c r="AM22" s="49"/>
      <c r="AN22" s="52"/>
      <c r="AO22" s="49"/>
      <c r="AP22" s="50"/>
      <c r="AQ22" s="49"/>
      <c r="AR22" s="50"/>
      <c r="AS22" s="49"/>
      <c r="AT22" s="50"/>
      <c r="AU22" s="49"/>
      <c r="AV22" s="50"/>
      <c r="AW22" s="49"/>
      <c r="AX22" s="50"/>
      <c r="AY22" s="50"/>
      <c r="AZ22" s="50"/>
      <c r="BA22" s="49"/>
      <c r="BB22" s="50"/>
      <c r="BC22" s="49"/>
      <c r="BD22" s="50"/>
      <c r="BE22" s="49"/>
      <c r="BF22" s="50"/>
      <c r="BG22" s="49"/>
      <c r="BH22" s="50"/>
      <c r="BI22" s="49"/>
      <c r="BJ22" s="50"/>
      <c r="BK22" s="49"/>
      <c r="BL22" s="50"/>
      <c r="BM22" s="49"/>
      <c r="BN22" s="50"/>
      <c r="BO22" s="49"/>
      <c r="BP22" s="50"/>
      <c r="BQ22" s="49"/>
      <c r="BR22" s="50"/>
      <c r="BS22" s="49"/>
      <c r="BT22" s="50"/>
      <c r="BU22" s="49"/>
      <c r="BV22" s="50"/>
      <c r="BW22" s="49"/>
      <c r="BX22" s="50"/>
      <c r="BY22" s="49"/>
      <c r="BZ22" s="50"/>
      <c r="CA22" s="49"/>
      <c r="CB22" s="50"/>
      <c r="CC22" s="49"/>
      <c r="CD22" s="41">
        <f t="shared" si="0"/>
        <v>0</v>
      </c>
      <c r="CE22" s="53">
        <v>4.4000000000000004</v>
      </c>
      <c r="CF22" s="50"/>
      <c r="CG22" s="42">
        <f t="shared" si="1"/>
        <v>0</v>
      </c>
      <c r="CH22" s="44">
        <f t="shared" si="7"/>
        <v>0</v>
      </c>
      <c r="CI22" s="39" t="str">
        <f t="shared" si="8"/>
        <v>ไม่บรรลุ</v>
      </c>
      <c r="CJ22" s="41" t="str">
        <f t="shared" si="4"/>
        <v>กำลังพัฒนา</v>
      </c>
    </row>
    <row r="23" spans="1:88" ht="17.25" customHeight="1">
      <c r="A23" s="1" t="s">
        <v>22</v>
      </c>
      <c r="B23" s="58">
        <v>78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48"/>
      <c r="CE23" s="53">
        <v>5</v>
      </c>
      <c r="CF23" s="61">
        <v>78</v>
      </c>
      <c r="CG23" s="43"/>
      <c r="CH23" s="45"/>
      <c r="CI23" s="46">
        <v>4</v>
      </c>
      <c r="CJ23" s="46" t="s">
        <v>40</v>
      </c>
    </row>
    <row r="24" spans="1:88" ht="17.25" customHeight="1">
      <c r="A24" s="1" t="s">
        <v>23</v>
      </c>
      <c r="B24" s="50"/>
      <c r="C24" s="49"/>
      <c r="D24" s="50"/>
      <c r="E24" s="49"/>
      <c r="F24" s="50"/>
      <c r="G24" s="49"/>
      <c r="H24" s="50"/>
      <c r="I24" s="49"/>
      <c r="J24" s="50"/>
      <c r="K24" s="49"/>
      <c r="L24" s="50"/>
      <c r="M24" s="49"/>
      <c r="N24" s="50"/>
      <c r="O24" s="49"/>
      <c r="P24" s="50"/>
      <c r="Q24" s="49"/>
      <c r="R24" s="50"/>
      <c r="S24" s="49"/>
      <c r="T24" s="50"/>
      <c r="U24" s="49"/>
      <c r="V24" s="50"/>
      <c r="W24" s="49"/>
      <c r="X24" s="50"/>
      <c r="Y24" s="49"/>
      <c r="Z24" s="50"/>
      <c r="AA24" s="49"/>
      <c r="AB24" s="50"/>
      <c r="AC24" s="49"/>
      <c r="AD24" s="50"/>
      <c r="AE24" s="49"/>
      <c r="AF24" s="50"/>
      <c r="AG24" s="49"/>
      <c r="AH24" s="50"/>
      <c r="AI24" s="49"/>
      <c r="AJ24" s="50"/>
      <c r="AK24" s="49"/>
      <c r="AL24" s="50"/>
      <c r="AM24" s="49"/>
      <c r="AN24" s="52"/>
      <c r="AO24" s="49"/>
      <c r="AP24" s="50"/>
      <c r="AQ24" s="49"/>
      <c r="AR24" s="50"/>
      <c r="AS24" s="49"/>
      <c r="AT24" s="50"/>
      <c r="AU24" s="49"/>
      <c r="AV24" s="50"/>
      <c r="AW24" s="49"/>
      <c r="AX24" s="50"/>
      <c r="AY24" s="50"/>
      <c r="AZ24" s="50"/>
      <c r="BA24" s="49"/>
      <c r="BB24" s="50"/>
      <c r="BC24" s="49"/>
      <c r="BD24" s="50"/>
      <c r="BE24" s="49"/>
      <c r="BF24" s="50"/>
      <c r="BG24" s="49"/>
      <c r="BH24" s="50"/>
      <c r="BI24" s="49"/>
      <c r="BJ24" s="50"/>
      <c r="BK24" s="49"/>
      <c r="BL24" s="50"/>
      <c r="BM24" s="49"/>
      <c r="BN24" s="50"/>
      <c r="BO24" s="49"/>
      <c r="BP24" s="50"/>
      <c r="BQ24" s="49"/>
      <c r="BR24" s="50"/>
      <c r="BS24" s="49"/>
      <c r="BT24" s="50"/>
      <c r="BU24" s="49"/>
      <c r="BV24" s="50"/>
      <c r="BW24" s="49"/>
      <c r="BX24" s="50"/>
      <c r="BY24" s="49"/>
      <c r="BZ24" s="50"/>
      <c r="CA24" s="49"/>
      <c r="CB24" s="50"/>
      <c r="CC24" s="49"/>
      <c r="CD24" s="41">
        <f t="shared" si="0"/>
        <v>0</v>
      </c>
      <c r="CE24" s="53">
        <v>5.0999999999999996</v>
      </c>
      <c r="CF24" s="50"/>
      <c r="CG24" s="42">
        <f t="shared" si="1"/>
        <v>0</v>
      </c>
      <c r="CH24" s="44">
        <f>CG24*100/13</f>
        <v>0</v>
      </c>
      <c r="CI24" s="39" t="str">
        <f t="shared" si="8"/>
        <v>ไม่บรรลุ</v>
      </c>
      <c r="CJ24" s="41" t="str">
        <f t="shared" si="4"/>
        <v>กำลังพัฒนา</v>
      </c>
    </row>
    <row r="25" spans="1:88" ht="17.25" customHeight="1">
      <c r="A25" s="9" t="s">
        <v>24</v>
      </c>
      <c r="B25" s="59"/>
      <c r="C25" s="49"/>
      <c r="D25" s="50"/>
      <c r="E25" s="49"/>
      <c r="F25" s="50"/>
      <c r="G25" s="49"/>
      <c r="H25" s="50"/>
      <c r="I25" s="49"/>
      <c r="J25" s="50"/>
      <c r="K25" s="49"/>
      <c r="L25" s="50"/>
      <c r="M25" s="49"/>
      <c r="N25" s="50"/>
      <c r="O25" s="49"/>
      <c r="P25" s="50"/>
      <c r="Q25" s="49"/>
      <c r="R25" s="50"/>
      <c r="S25" s="49"/>
      <c r="T25" s="50"/>
      <c r="U25" s="49"/>
      <c r="V25" s="50"/>
      <c r="W25" s="49"/>
      <c r="X25" s="50"/>
      <c r="Y25" s="49"/>
      <c r="Z25" s="50"/>
      <c r="AA25" s="49"/>
      <c r="AB25" s="50"/>
      <c r="AC25" s="49"/>
      <c r="AD25" s="50"/>
      <c r="AE25" s="49"/>
      <c r="AF25" s="50"/>
      <c r="AG25" s="49"/>
      <c r="AH25" s="50"/>
      <c r="AI25" s="49"/>
      <c r="AJ25" s="50"/>
      <c r="AK25" s="49"/>
      <c r="AL25" s="50"/>
      <c r="AM25" s="49"/>
      <c r="AN25" s="52"/>
      <c r="AO25" s="49"/>
      <c r="AP25" s="50"/>
      <c r="AQ25" s="49"/>
      <c r="AR25" s="50"/>
      <c r="AS25" s="49"/>
      <c r="AT25" s="50"/>
      <c r="AU25" s="49"/>
      <c r="AV25" s="50"/>
      <c r="AW25" s="49"/>
      <c r="AX25" s="50"/>
      <c r="AY25" s="50"/>
      <c r="AZ25" s="50"/>
      <c r="BA25" s="49"/>
      <c r="BB25" s="50"/>
      <c r="BC25" s="49"/>
      <c r="BD25" s="50"/>
      <c r="BE25" s="49"/>
      <c r="BF25" s="50"/>
      <c r="BG25" s="49"/>
      <c r="BH25" s="50"/>
      <c r="BI25" s="49"/>
      <c r="BJ25" s="50"/>
      <c r="BK25" s="49"/>
      <c r="BL25" s="50"/>
      <c r="BM25" s="49"/>
      <c r="BN25" s="50"/>
      <c r="BO25" s="49"/>
      <c r="BP25" s="50"/>
      <c r="BQ25" s="49"/>
      <c r="BR25" s="50"/>
      <c r="BS25" s="49"/>
      <c r="BT25" s="50"/>
      <c r="BU25" s="49"/>
      <c r="BV25" s="50"/>
      <c r="BW25" s="49"/>
      <c r="BX25" s="50"/>
      <c r="BY25" s="49"/>
      <c r="BZ25" s="50"/>
      <c r="CA25" s="49"/>
      <c r="CB25" s="50"/>
      <c r="CC25" s="49"/>
      <c r="CD25" s="41">
        <f t="shared" si="0"/>
        <v>0</v>
      </c>
      <c r="CE25" s="56">
        <v>5.2</v>
      </c>
      <c r="CF25" s="59"/>
      <c r="CG25" s="42">
        <f t="shared" si="1"/>
        <v>0</v>
      </c>
      <c r="CH25" s="44">
        <f>CG25*100/13</f>
        <v>0</v>
      </c>
      <c r="CI25" s="39" t="str">
        <f t="shared" si="8"/>
        <v>ไม่บรรลุ</v>
      </c>
      <c r="CJ25" s="41" t="str">
        <f t="shared" si="4"/>
        <v>กำลังพัฒนา</v>
      </c>
    </row>
    <row r="26" spans="1:88" ht="24">
      <c r="A26" s="10"/>
      <c r="B26" s="51"/>
      <c r="C26" s="51">
        <f>COUNTIF(C6:C25,"&gt;2")</f>
        <v>0</v>
      </c>
      <c r="D26" s="51">
        <f t="shared" ref="D26:BO26" si="9">COUNTIF(D6:D25,"&gt;2")</f>
        <v>0</v>
      </c>
      <c r="E26" s="51">
        <f t="shared" si="9"/>
        <v>0</v>
      </c>
      <c r="F26" s="51">
        <f t="shared" si="9"/>
        <v>0</v>
      </c>
      <c r="G26" s="51">
        <f t="shared" si="9"/>
        <v>0</v>
      </c>
      <c r="H26" s="51">
        <f t="shared" si="9"/>
        <v>0</v>
      </c>
      <c r="I26" s="51">
        <f t="shared" si="9"/>
        <v>0</v>
      </c>
      <c r="J26" s="51">
        <f t="shared" si="9"/>
        <v>0</v>
      </c>
      <c r="K26" s="51">
        <f t="shared" si="9"/>
        <v>0</v>
      </c>
      <c r="L26" s="51">
        <f t="shared" si="9"/>
        <v>0</v>
      </c>
      <c r="M26" s="51">
        <f t="shared" si="9"/>
        <v>0</v>
      </c>
      <c r="N26" s="51">
        <f t="shared" si="9"/>
        <v>0</v>
      </c>
      <c r="O26" s="51">
        <f t="shared" si="9"/>
        <v>0</v>
      </c>
      <c r="P26" s="51">
        <f t="shared" si="9"/>
        <v>0</v>
      </c>
      <c r="Q26" s="51">
        <f t="shared" si="9"/>
        <v>0</v>
      </c>
      <c r="R26" s="51">
        <f t="shared" si="9"/>
        <v>0</v>
      </c>
      <c r="S26" s="51">
        <f t="shared" si="9"/>
        <v>0</v>
      </c>
      <c r="T26" s="51">
        <f t="shared" si="9"/>
        <v>0</v>
      </c>
      <c r="U26" s="51">
        <f t="shared" si="9"/>
        <v>0</v>
      </c>
      <c r="V26" s="51">
        <f t="shared" si="9"/>
        <v>0</v>
      </c>
      <c r="W26" s="51">
        <f t="shared" si="9"/>
        <v>0</v>
      </c>
      <c r="X26" s="51">
        <f t="shared" si="9"/>
        <v>0</v>
      </c>
      <c r="Y26" s="51">
        <f t="shared" si="9"/>
        <v>0</v>
      </c>
      <c r="Z26" s="51">
        <f t="shared" si="9"/>
        <v>0</v>
      </c>
      <c r="AA26" s="51">
        <f t="shared" si="9"/>
        <v>0</v>
      </c>
      <c r="AB26" s="51">
        <f t="shared" si="9"/>
        <v>0</v>
      </c>
      <c r="AC26" s="51">
        <f t="shared" si="9"/>
        <v>0</v>
      </c>
      <c r="AD26" s="51">
        <f t="shared" si="9"/>
        <v>0</v>
      </c>
      <c r="AE26" s="51">
        <f t="shared" si="9"/>
        <v>0</v>
      </c>
      <c r="AF26" s="51">
        <f t="shared" si="9"/>
        <v>0</v>
      </c>
      <c r="AG26" s="51">
        <f t="shared" si="9"/>
        <v>0</v>
      </c>
      <c r="AH26" s="51">
        <f t="shared" si="9"/>
        <v>0</v>
      </c>
      <c r="AI26" s="51">
        <f t="shared" si="9"/>
        <v>0</v>
      </c>
      <c r="AJ26" s="51">
        <f t="shared" si="9"/>
        <v>0</v>
      </c>
      <c r="AK26" s="51">
        <f t="shared" si="9"/>
        <v>0</v>
      </c>
      <c r="AL26" s="51">
        <f t="shared" si="9"/>
        <v>0</v>
      </c>
      <c r="AM26" s="51">
        <f t="shared" si="9"/>
        <v>0</v>
      </c>
      <c r="AN26" s="51">
        <f t="shared" si="9"/>
        <v>0</v>
      </c>
      <c r="AO26" s="51">
        <f t="shared" si="9"/>
        <v>0</v>
      </c>
      <c r="AP26" s="51">
        <f t="shared" si="9"/>
        <v>0</v>
      </c>
      <c r="AQ26" s="51">
        <f t="shared" si="9"/>
        <v>0</v>
      </c>
      <c r="AR26" s="51">
        <f t="shared" si="9"/>
        <v>0</v>
      </c>
      <c r="AS26" s="51">
        <f t="shared" si="9"/>
        <v>0</v>
      </c>
      <c r="AT26" s="51">
        <f t="shared" si="9"/>
        <v>0</v>
      </c>
      <c r="AU26" s="51">
        <f t="shared" si="9"/>
        <v>0</v>
      </c>
      <c r="AV26" s="51">
        <f t="shared" si="9"/>
        <v>0</v>
      </c>
      <c r="AW26" s="51">
        <f t="shared" si="9"/>
        <v>0</v>
      </c>
      <c r="AX26" s="51">
        <f t="shared" si="9"/>
        <v>0</v>
      </c>
      <c r="AY26" s="51">
        <f t="shared" si="9"/>
        <v>0</v>
      </c>
      <c r="AZ26" s="51">
        <f t="shared" si="9"/>
        <v>0</v>
      </c>
      <c r="BA26" s="51">
        <f t="shared" si="9"/>
        <v>0</v>
      </c>
      <c r="BB26" s="51">
        <f t="shared" si="9"/>
        <v>0</v>
      </c>
      <c r="BC26" s="51">
        <f t="shared" si="9"/>
        <v>0</v>
      </c>
      <c r="BD26" s="51">
        <f t="shared" si="9"/>
        <v>0</v>
      </c>
      <c r="BE26" s="51">
        <f t="shared" si="9"/>
        <v>0</v>
      </c>
      <c r="BF26" s="51">
        <f t="shared" si="9"/>
        <v>0</v>
      </c>
      <c r="BG26" s="51">
        <f t="shared" si="9"/>
        <v>0</v>
      </c>
      <c r="BH26" s="51">
        <f t="shared" si="9"/>
        <v>0</v>
      </c>
      <c r="BI26" s="51">
        <f t="shared" si="9"/>
        <v>0</v>
      </c>
      <c r="BJ26" s="51">
        <f t="shared" si="9"/>
        <v>0</v>
      </c>
      <c r="BK26" s="51">
        <f t="shared" si="9"/>
        <v>0</v>
      </c>
      <c r="BL26" s="51">
        <f t="shared" si="9"/>
        <v>0</v>
      </c>
      <c r="BM26" s="51">
        <f t="shared" si="9"/>
        <v>0</v>
      </c>
      <c r="BN26" s="51">
        <f t="shared" si="9"/>
        <v>0</v>
      </c>
      <c r="BO26" s="51">
        <f t="shared" si="9"/>
        <v>0</v>
      </c>
      <c r="BP26" s="51">
        <f t="shared" ref="BP26:CC26" si="10">COUNTIF(BP6:BP25,"&gt;2")</f>
        <v>0</v>
      </c>
      <c r="BQ26" s="51">
        <f t="shared" si="10"/>
        <v>0</v>
      </c>
      <c r="BR26" s="51">
        <f t="shared" si="10"/>
        <v>0</v>
      </c>
      <c r="BS26" s="51">
        <f t="shared" si="10"/>
        <v>0</v>
      </c>
      <c r="BT26" s="51">
        <f t="shared" si="10"/>
        <v>0</v>
      </c>
      <c r="BU26" s="51">
        <f t="shared" si="10"/>
        <v>0</v>
      </c>
      <c r="BV26" s="51">
        <f t="shared" si="10"/>
        <v>0</v>
      </c>
      <c r="BW26" s="51">
        <f t="shared" si="10"/>
        <v>0</v>
      </c>
      <c r="BX26" s="51">
        <f t="shared" si="10"/>
        <v>0</v>
      </c>
      <c r="BY26" s="51">
        <f t="shared" si="10"/>
        <v>0</v>
      </c>
      <c r="BZ26" s="51">
        <f t="shared" si="10"/>
        <v>0</v>
      </c>
      <c r="CA26" s="51">
        <f t="shared" si="10"/>
        <v>0</v>
      </c>
      <c r="CB26" s="51">
        <f t="shared" si="10"/>
        <v>0</v>
      </c>
      <c r="CC26" s="51">
        <f t="shared" si="10"/>
        <v>0</v>
      </c>
      <c r="CD26" s="48"/>
      <c r="CE26" s="48"/>
      <c r="CF26" s="62"/>
      <c r="CG26" s="13"/>
      <c r="CH26" s="45"/>
      <c r="CI26" s="46">
        <v>5</v>
      </c>
      <c r="CJ26" s="46" t="s">
        <v>39</v>
      </c>
    </row>
    <row r="29" spans="1:88">
      <c r="B29" s="2" t="s">
        <v>42</v>
      </c>
      <c r="C29" s="7" t="s">
        <v>45</v>
      </c>
      <c r="D29" s="73" t="s">
        <v>46</v>
      </c>
      <c r="E29" s="73"/>
    </row>
    <row r="30" spans="1:88">
      <c r="C30" s="7">
        <v>5</v>
      </c>
      <c r="D30" s="73" t="s">
        <v>39</v>
      </c>
      <c r="E30" s="73"/>
    </row>
    <row r="31" spans="1:88">
      <c r="C31" s="7">
        <v>4</v>
      </c>
      <c r="D31" s="73" t="s">
        <v>40</v>
      </c>
      <c r="E31" s="73"/>
    </row>
    <row r="32" spans="1:88">
      <c r="C32" s="7">
        <v>3</v>
      </c>
      <c r="D32" s="73" t="s">
        <v>38</v>
      </c>
      <c r="E32" s="73"/>
    </row>
    <row r="33" spans="3:5">
      <c r="C33" s="7">
        <v>2</v>
      </c>
      <c r="D33" s="73" t="s">
        <v>43</v>
      </c>
      <c r="E33" s="73"/>
    </row>
    <row r="34" spans="3:5">
      <c r="C34" s="7">
        <v>1</v>
      </c>
      <c r="D34" s="73" t="s">
        <v>44</v>
      </c>
      <c r="E34" s="73"/>
    </row>
  </sheetData>
  <mergeCells count="11">
    <mergeCell ref="D34:E34"/>
    <mergeCell ref="D29:E29"/>
    <mergeCell ref="A3:A4"/>
    <mergeCell ref="D30:E30"/>
    <mergeCell ref="D31:E31"/>
    <mergeCell ref="D32:E32"/>
    <mergeCell ref="CD3:CD5"/>
    <mergeCell ref="CF2:CF4"/>
    <mergeCell ref="CE2:CE4"/>
    <mergeCell ref="CG2:CJ4"/>
    <mergeCell ref="D33:E3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O19" sqref="O19"/>
    </sheetView>
  </sheetViews>
  <sheetFormatPr defaultColWidth="9" defaultRowHeight="21.75"/>
  <cols>
    <col min="1" max="1" width="4.42578125" style="11" customWidth="1"/>
    <col min="2" max="2" width="27.42578125" style="15" customWidth="1"/>
    <col min="3" max="4" width="5.140625" style="15" customWidth="1"/>
    <col min="5" max="5" width="7.140625" style="15" customWidth="1"/>
    <col min="6" max="6" width="6.140625" style="15" customWidth="1"/>
    <col min="7" max="7" width="10.5703125" style="15" customWidth="1"/>
    <col min="8" max="8" width="14.140625" style="15" customWidth="1"/>
    <col min="9" max="9" width="9.42578125" style="15" customWidth="1"/>
    <col min="10" max="10" width="10" style="16" bestFit="1" customWidth="1"/>
    <col min="11" max="16384" width="9" style="16"/>
  </cols>
  <sheetData>
    <row r="2" spans="1:13">
      <c r="A2" s="76" t="s">
        <v>0</v>
      </c>
      <c r="B2" s="76"/>
      <c r="C2" s="86" t="s">
        <v>27</v>
      </c>
      <c r="D2" s="87"/>
      <c r="E2" s="76" t="s">
        <v>29</v>
      </c>
      <c r="F2" s="77" t="s">
        <v>30</v>
      </c>
      <c r="G2" s="77" t="s">
        <v>31</v>
      </c>
      <c r="H2" s="80" t="s">
        <v>32</v>
      </c>
      <c r="I2" s="80" t="s">
        <v>33</v>
      </c>
      <c r="J2" s="72" t="s">
        <v>51</v>
      </c>
      <c r="K2" s="72"/>
      <c r="L2" s="72"/>
      <c r="M2" s="72"/>
    </row>
    <row r="3" spans="1:13" ht="18.75" customHeight="1">
      <c r="A3" s="76"/>
      <c r="B3" s="76"/>
      <c r="C3" s="76" t="s">
        <v>1</v>
      </c>
      <c r="D3" s="76" t="s">
        <v>28</v>
      </c>
      <c r="E3" s="76"/>
      <c r="F3" s="78"/>
      <c r="G3" s="78"/>
      <c r="H3" s="81"/>
      <c r="I3" s="81"/>
      <c r="J3" s="72"/>
      <c r="K3" s="72"/>
      <c r="L3" s="72"/>
      <c r="M3" s="72"/>
    </row>
    <row r="4" spans="1:13" ht="18.75">
      <c r="A4" s="76"/>
      <c r="B4" s="76"/>
      <c r="C4" s="76"/>
      <c r="D4" s="76"/>
      <c r="E4" s="76"/>
      <c r="F4" s="79"/>
      <c r="G4" s="79"/>
      <c r="H4" s="82"/>
      <c r="I4" s="82"/>
      <c r="J4" s="72"/>
      <c r="K4" s="72"/>
      <c r="L4" s="72"/>
      <c r="M4" s="72"/>
    </row>
    <row r="5" spans="1:13" ht="17.25" customHeight="1">
      <c r="A5" s="22">
        <v>1</v>
      </c>
      <c r="B5" s="21" t="s">
        <v>4</v>
      </c>
      <c r="C5" s="24"/>
      <c r="D5" s="24"/>
      <c r="E5" s="27">
        <v>90</v>
      </c>
      <c r="F5" s="27">
        <v>79</v>
      </c>
      <c r="G5" s="30">
        <f>MEDIAN(G6:G10)</f>
        <v>78</v>
      </c>
      <c r="H5" s="35">
        <f>G5*100/F5</f>
        <v>98.734177215189874</v>
      </c>
      <c r="I5" s="37" t="str">
        <f>IF(H5&gt;89.99,"ยอดเยี่ยม",IF(H5&gt;74.99,"ดีเลิศ",IF(H5&gt;59.99,"ดี",IF(H5&gt;49.99,"ปานกลาง", IF(H5&lt;49.99,"กำลังพัฒนา")))))</f>
        <v>ยอดเยี่ยม</v>
      </c>
      <c r="J5" s="18" t="s">
        <v>25</v>
      </c>
      <c r="K5" s="18" t="s">
        <v>26</v>
      </c>
      <c r="L5" s="39" t="s">
        <v>36</v>
      </c>
      <c r="M5" s="40" t="s">
        <v>37</v>
      </c>
    </row>
    <row r="6" spans="1:13" ht="17.25" customHeight="1">
      <c r="A6" s="22"/>
      <c r="B6" s="19" t="s">
        <v>5</v>
      </c>
      <c r="C6" s="26" t="s">
        <v>34</v>
      </c>
      <c r="D6" s="23"/>
      <c r="E6" s="28"/>
      <c r="F6" s="28"/>
      <c r="G6" s="65">
        <v>78</v>
      </c>
      <c r="H6" s="66">
        <f>G6*100/79</f>
        <v>98.734177215189874</v>
      </c>
      <c r="I6" s="24"/>
      <c r="J6" s="63">
        <v>78</v>
      </c>
      <c r="K6" s="44">
        <f>J6*100/79</f>
        <v>98.734177215189874</v>
      </c>
      <c r="L6" s="39" t="str">
        <f>IF(K6&gt;90,"ตามเกณฑ์",IF(K6&lt;90,"ไม่บรรลุ"))</f>
        <v>ตามเกณฑ์</v>
      </c>
      <c r="M6" s="41" t="str">
        <f>IF(K6&gt;89.99,"ยอดเยี่ยม",IF(K6&gt;74.99,"ดีเลิศ",IF(K6&gt;59.99,"ดี",IF(K6&gt;49.99,"ปานกลาง", IF(K6&lt;49.99,"กำลังพัฒนา")))))</f>
        <v>ยอดเยี่ยม</v>
      </c>
    </row>
    <row r="7" spans="1:13" ht="17.25" customHeight="1">
      <c r="A7" s="22"/>
      <c r="B7" s="19" t="s">
        <v>6</v>
      </c>
      <c r="C7" s="26" t="s">
        <v>34</v>
      </c>
      <c r="D7" s="23"/>
      <c r="E7" s="28"/>
      <c r="F7" s="28"/>
      <c r="G7" s="65">
        <v>78</v>
      </c>
      <c r="H7" s="66">
        <f t="shared" ref="H7:H25" si="0">G7*100/79</f>
        <v>98.734177215189874</v>
      </c>
      <c r="I7" s="24"/>
      <c r="J7" s="63">
        <v>78</v>
      </c>
      <c r="K7" s="44">
        <f t="shared" ref="K7:K25" si="1">J7*100/79</f>
        <v>98.734177215189874</v>
      </c>
      <c r="L7" s="39" t="str">
        <f t="shared" ref="L7:L10" si="2">IF(K7&gt;90,"ตามเกณฑ์",IF(K7&lt;90,"ไม่บรรลุ"))</f>
        <v>ตามเกณฑ์</v>
      </c>
      <c r="M7" s="41" t="str">
        <f t="shared" ref="M7:M25" si="3">IF(K7&gt;89.99,"ยอดเยี่ยม",IF(K7&gt;74.99,"ดีเลิศ",IF(K7&gt;59.99,"ดี",IF(K7&gt;49.99,"ปานกลาง", IF(K7&lt;49.99,"กำลังพัฒนา")))))</f>
        <v>ยอดเยี่ยม</v>
      </c>
    </row>
    <row r="8" spans="1:13" ht="17.25" customHeight="1">
      <c r="A8" s="22"/>
      <c r="B8" s="19" t="s">
        <v>7</v>
      </c>
      <c r="C8" s="26" t="s">
        <v>34</v>
      </c>
      <c r="D8" s="23"/>
      <c r="E8" s="28"/>
      <c r="F8" s="28"/>
      <c r="G8" s="65">
        <v>65</v>
      </c>
      <c r="H8" s="66">
        <f t="shared" si="0"/>
        <v>82.278481012658233</v>
      </c>
      <c r="I8" s="24"/>
      <c r="J8" s="63">
        <v>65</v>
      </c>
      <c r="K8" s="44">
        <f t="shared" si="1"/>
        <v>82.278481012658233</v>
      </c>
      <c r="L8" s="39" t="str">
        <f t="shared" si="2"/>
        <v>ไม่บรรลุ</v>
      </c>
      <c r="M8" s="41" t="str">
        <f t="shared" si="3"/>
        <v>ดีเลิศ</v>
      </c>
    </row>
    <row r="9" spans="1:13" ht="17.25" customHeight="1">
      <c r="A9" s="22"/>
      <c r="B9" s="19" t="s">
        <v>8</v>
      </c>
      <c r="C9" s="26" t="s">
        <v>34</v>
      </c>
      <c r="D9" s="23"/>
      <c r="E9" s="28"/>
      <c r="F9" s="28"/>
      <c r="G9" s="65">
        <v>79</v>
      </c>
      <c r="H9" s="66">
        <f t="shared" si="0"/>
        <v>100</v>
      </c>
      <c r="I9" s="24"/>
      <c r="J9" s="63">
        <v>79</v>
      </c>
      <c r="K9" s="44">
        <f t="shared" si="1"/>
        <v>100</v>
      </c>
      <c r="L9" s="39" t="str">
        <f t="shared" si="2"/>
        <v>ตามเกณฑ์</v>
      </c>
      <c r="M9" s="41" t="str">
        <f t="shared" si="3"/>
        <v>ยอดเยี่ยม</v>
      </c>
    </row>
    <row r="10" spans="1:13" ht="17.25" customHeight="1">
      <c r="A10" s="22"/>
      <c r="B10" s="19" t="s">
        <v>9</v>
      </c>
      <c r="C10" s="26" t="s">
        <v>34</v>
      </c>
      <c r="D10" s="23"/>
      <c r="E10" s="28"/>
      <c r="F10" s="28"/>
      <c r="G10" s="65">
        <v>79</v>
      </c>
      <c r="H10" s="66">
        <f t="shared" si="0"/>
        <v>100</v>
      </c>
      <c r="I10" s="24"/>
      <c r="J10" s="63">
        <v>79</v>
      </c>
      <c r="K10" s="44">
        <f t="shared" si="1"/>
        <v>100</v>
      </c>
      <c r="L10" s="39" t="str">
        <f t="shared" si="2"/>
        <v>ตามเกณฑ์</v>
      </c>
      <c r="M10" s="41" t="str">
        <f t="shared" si="3"/>
        <v>ยอดเยี่ยม</v>
      </c>
    </row>
    <row r="11" spans="1:13" ht="17.25" customHeight="1">
      <c r="A11" s="22">
        <v>2</v>
      </c>
      <c r="B11" s="19" t="s">
        <v>10</v>
      </c>
      <c r="C11" s="24"/>
      <c r="D11" s="24"/>
      <c r="E11" s="27">
        <v>98</v>
      </c>
      <c r="F11" s="27">
        <v>79</v>
      </c>
      <c r="G11" s="36">
        <f>MEDIAN(G12:G14)</f>
        <v>77</v>
      </c>
      <c r="H11" s="35">
        <f>G11*100/F11</f>
        <v>97.468354430379748</v>
      </c>
      <c r="I11" s="37" t="str">
        <f>IF(H11&gt;89.99,"ยอดเยี่ยม",IF(H11&gt;74.99,"ดีเลิศ",IF(H11&gt;59.99,"ดี",IF(H11&gt;49.99,"ปานกลาง", IF(H11&lt;49.99,"กำลังพัฒนา")))))</f>
        <v>ยอดเยี่ยม</v>
      </c>
      <c r="J11" s="64"/>
      <c r="K11" s="45"/>
      <c r="L11" s="46">
        <v>1</v>
      </c>
      <c r="M11" s="46" t="s">
        <v>38</v>
      </c>
    </row>
    <row r="12" spans="1:13" ht="17.25" customHeight="1">
      <c r="A12" s="22"/>
      <c r="B12" s="19" t="s">
        <v>11</v>
      </c>
      <c r="C12" s="26" t="s">
        <v>34</v>
      </c>
      <c r="D12" s="23"/>
      <c r="E12" s="28"/>
      <c r="F12" s="28"/>
      <c r="G12" s="65">
        <v>78</v>
      </c>
      <c r="H12" s="66">
        <f t="shared" si="0"/>
        <v>98.734177215189874</v>
      </c>
      <c r="I12" s="24"/>
      <c r="J12" s="63">
        <v>78</v>
      </c>
      <c r="K12" s="44">
        <f t="shared" si="1"/>
        <v>98.734177215189874</v>
      </c>
      <c r="L12" s="39" t="str">
        <f>IF(K12&gt;98,"ตามเกณฑ์",IF(K12&lt;98,"ไม่บรรลุ"))</f>
        <v>ตามเกณฑ์</v>
      </c>
      <c r="M12" s="41" t="str">
        <f t="shared" si="3"/>
        <v>ยอดเยี่ยม</v>
      </c>
    </row>
    <row r="13" spans="1:13" ht="17.25" customHeight="1">
      <c r="A13" s="22"/>
      <c r="B13" s="19" t="s">
        <v>12</v>
      </c>
      <c r="C13" s="26" t="s">
        <v>34</v>
      </c>
      <c r="D13" s="23"/>
      <c r="E13" s="28"/>
      <c r="F13" s="28"/>
      <c r="G13" s="65">
        <v>69</v>
      </c>
      <c r="H13" s="66">
        <f t="shared" si="0"/>
        <v>87.341772151898738</v>
      </c>
      <c r="I13" s="24"/>
      <c r="J13" s="63">
        <v>69</v>
      </c>
      <c r="K13" s="44">
        <f t="shared" si="1"/>
        <v>87.341772151898738</v>
      </c>
      <c r="L13" s="39" t="str">
        <f t="shared" ref="L13:L14" si="4">IF(K13&gt;98,"ตามเกณฑ์",IF(K13&lt;98,"ไม่บรรลุ"))</f>
        <v>ไม่บรรลุ</v>
      </c>
      <c r="M13" s="41" t="str">
        <f t="shared" si="3"/>
        <v>ดีเลิศ</v>
      </c>
    </row>
    <row r="14" spans="1:13" ht="17.25" customHeight="1">
      <c r="A14" s="22"/>
      <c r="B14" s="19" t="s">
        <v>13</v>
      </c>
      <c r="C14" s="26" t="s">
        <v>34</v>
      </c>
      <c r="D14" s="23"/>
      <c r="E14" s="28"/>
      <c r="F14" s="28"/>
      <c r="G14" s="65">
        <v>77</v>
      </c>
      <c r="H14" s="66">
        <f t="shared" si="0"/>
        <v>97.468354430379748</v>
      </c>
      <c r="I14" s="24"/>
      <c r="J14" s="63">
        <v>77</v>
      </c>
      <c r="K14" s="44">
        <f t="shared" si="1"/>
        <v>97.468354430379748</v>
      </c>
      <c r="L14" s="39" t="str">
        <f t="shared" si="4"/>
        <v>ไม่บรรลุ</v>
      </c>
      <c r="M14" s="41" t="str">
        <f t="shared" si="3"/>
        <v>ยอดเยี่ยม</v>
      </c>
    </row>
    <row r="15" spans="1:13" ht="17.25" customHeight="1">
      <c r="A15" s="22">
        <v>3</v>
      </c>
      <c r="B15" s="19" t="s">
        <v>14</v>
      </c>
      <c r="C15" s="24"/>
      <c r="D15" s="24"/>
      <c r="E15" s="27">
        <v>98</v>
      </c>
      <c r="F15" s="27">
        <v>79</v>
      </c>
      <c r="G15" s="36">
        <f>MEDIAN(G16:G17)</f>
        <v>79</v>
      </c>
      <c r="H15" s="67">
        <f>G15*100/F15</f>
        <v>100</v>
      </c>
      <c r="I15" s="37" t="str">
        <f>IF(H15&gt;89.99,"ยอดเยี่ยม",IF(H15&gt;74.99,"ดีเลิศ",IF(H15&gt;59.99,"ดี",IF(H15&gt;49.99,"ปานกลาง", IF(H15&lt;49.99,"กำลังพัฒนา")))))</f>
        <v>ยอดเยี่ยม</v>
      </c>
      <c r="J15" s="64"/>
      <c r="K15" s="45"/>
      <c r="L15" s="46">
        <v>2</v>
      </c>
      <c r="M15" s="46" t="s">
        <v>38</v>
      </c>
    </row>
    <row r="16" spans="1:13" ht="17.25" customHeight="1">
      <c r="A16" s="22"/>
      <c r="B16" s="19" t="s">
        <v>15</v>
      </c>
      <c r="C16" s="26" t="s">
        <v>34</v>
      </c>
      <c r="D16" s="23"/>
      <c r="E16" s="28"/>
      <c r="F16" s="28"/>
      <c r="G16" s="65">
        <v>79</v>
      </c>
      <c r="H16" s="66">
        <f t="shared" si="0"/>
        <v>100</v>
      </c>
      <c r="I16" s="24"/>
      <c r="J16" s="63">
        <v>79</v>
      </c>
      <c r="K16" s="44">
        <f t="shared" si="1"/>
        <v>100</v>
      </c>
      <c r="L16" s="39" t="str">
        <f>IF(K16&gt;98,"ตามเกณฑ์",IF(K16&lt;98,"ไม่บรรลุ"))</f>
        <v>ตามเกณฑ์</v>
      </c>
      <c r="M16" s="41" t="str">
        <f t="shared" si="3"/>
        <v>ยอดเยี่ยม</v>
      </c>
    </row>
    <row r="17" spans="1:13" ht="17.25" customHeight="1">
      <c r="A17" s="22"/>
      <c r="B17" s="19" t="s">
        <v>16</v>
      </c>
      <c r="C17" s="26" t="s">
        <v>34</v>
      </c>
      <c r="D17" s="23"/>
      <c r="E17" s="28"/>
      <c r="F17" s="28"/>
      <c r="G17" s="65">
        <v>79</v>
      </c>
      <c r="H17" s="66">
        <f t="shared" si="0"/>
        <v>100</v>
      </c>
      <c r="I17" s="24"/>
      <c r="J17" s="63">
        <v>79</v>
      </c>
      <c r="K17" s="44">
        <f t="shared" si="1"/>
        <v>100</v>
      </c>
      <c r="L17" s="39" t="str">
        <f>IF(K17&gt;98,"ตามเกณฑ์",IF(K17&lt;98,"ไม่บรรลุ"))</f>
        <v>ตามเกณฑ์</v>
      </c>
      <c r="M17" s="41" t="str">
        <f t="shared" si="3"/>
        <v>ยอดเยี่ยม</v>
      </c>
    </row>
    <row r="18" spans="1:13" ht="17.25" customHeight="1">
      <c r="A18" s="22">
        <v>4</v>
      </c>
      <c r="B18" s="19" t="s">
        <v>17</v>
      </c>
      <c r="C18" s="24"/>
      <c r="D18" s="24"/>
      <c r="E18" s="27">
        <v>96</v>
      </c>
      <c r="F18" s="27">
        <v>79</v>
      </c>
      <c r="G18" s="36">
        <f>MEDIAN(G19:G22)</f>
        <v>78</v>
      </c>
      <c r="H18" s="35">
        <f>G18*100/F18</f>
        <v>98.734177215189874</v>
      </c>
      <c r="I18" s="37" t="str">
        <f>IF(H18&gt;89.99,"ยอดเยี่ยม",IF(H18&gt;74.99,"ดีเลิศ",IF(H18&gt;59.99,"ดี",IF(H18&gt;49.99,"ปานกลาง", IF(H18&lt;49.99,"กำลังพัฒนา")))))</f>
        <v>ยอดเยี่ยม</v>
      </c>
      <c r="J18" s="64"/>
      <c r="K18" s="45"/>
      <c r="L18" s="46">
        <v>3</v>
      </c>
      <c r="M18" s="46" t="s">
        <v>39</v>
      </c>
    </row>
    <row r="19" spans="1:13" ht="17.25" customHeight="1">
      <c r="A19" s="22"/>
      <c r="B19" s="19" t="s">
        <v>18</v>
      </c>
      <c r="C19" s="26" t="s">
        <v>34</v>
      </c>
      <c r="D19" s="23"/>
      <c r="E19" s="28"/>
      <c r="F19" s="28"/>
      <c r="G19" s="65">
        <v>78</v>
      </c>
      <c r="H19" s="66">
        <f t="shared" si="0"/>
        <v>98.734177215189874</v>
      </c>
      <c r="I19" s="24"/>
      <c r="J19" s="63">
        <v>78</v>
      </c>
      <c r="K19" s="44">
        <f t="shared" si="1"/>
        <v>98.734177215189874</v>
      </c>
      <c r="L19" s="39" t="str">
        <f>IF(K19&gt;96,"ตามเกณฑ์",IF(K19&lt;96,"ไม่บรรลุ"))</f>
        <v>ตามเกณฑ์</v>
      </c>
      <c r="M19" s="41" t="str">
        <f t="shared" si="3"/>
        <v>ยอดเยี่ยม</v>
      </c>
    </row>
    <row r="20" spans="1:13" ht="17.25" customHeight="1">
      <c r="A20" s="22"/>
      <c r="B20" s="19" t="s">
        <v>19</v>
      </c>
      <c r="C20" s="26" t="s">
        <v>34</v>
      </c>
      <c r="D20" s="23"/>
      <c r="E20" s="28"/>
      <c r="F20" s="28"/>
      <c r="G20" s="65">
        <v>78</v>
      </c>
      <c r="H20" s="66">
        <f t="shared" si="0"/>
        <v>98.734177215189874</v>
      </c>
      <c r="I20" s="24"/>
      <c r="J20" s="63">
        <v>78</v>
      </c>
      <c r="K20" s="44">
        <f t="shared" si="1"/>
        <v>98.734177215189874</v>
      </c>
      <c r="L20" s="39" t="str">
        <f t="shared" ref="L20:L22" si="5">IF(K20&gt;96,"ตามเกณฑ์",IF(K20&lt;96,"ไม่บรรลุ"))</f>
        <v>ตามเกณฑ์</v>
      </c>
      <c r="M20" s="41" t="str">
        <f t="shared" si="3"/>
        <v>ยอดเยี่ยม</v>
      </c>
    </row>
    <row r="21" spans="1:13" ht="17.25" customHeight="1">
      <c r="A21" s="22"/>
      <c r="B21" s="19" t="s">
        <v>20</v>
      </c>
      <c r="C21" s="26" t="s">
        <v>34</v>
      </c>
      <c r="D21" s="23"/>
      <c r="E21" s="28"/>
      <c r="F21" s="28"/>
      <c r="G21" s="65">
        <v>75</v>
      </c>
      <c r="H21" s="66">
        <f t="shared" si="0"/>
        <v>94.936708860759495</v>
      </c>
      <c r="I21" s="24"/>
      <c r="J21" s="63">
        <v>75</v>
      </c>
      <c r="K21" s="44">
        <f t="shared" si="1"/>
        <v>94.936708860759495</v>
      </c>
      <c r="L21" s="39" t="str">
        <f t="shared" si="5"/>
        <v>ไม่บรรลุ</v>
      </c>
      <c r="M21" s="41" t="str">
        <f t="shared" si="3"/>
        <v>ยอดเยี่ยม</v>
      </c>
    </row>
    <row r="22" spans="1:13" ht="17.25" customHeight="1">
      <c r="A22" s="22"/>
      <c r="B22" s="19" t="s">
        <v>21</v>
      </c>
      <c r="C22" s="26" t="s">
        <v>34</v>
      </c>
      <c r="D22" s="23"/>
      <c r="E22" s="28"/>
      <c r="F22" s="28"/>
      <c r="G22" s="65">
        <v>79</v>
      </c>
      <c r="H22" s="66">
        <f t="shared" si="0"/>
        <v>100</v>
      </c>
      <c r="I22" s="24"/>
      <c r="J22" s="63">
        <v>79</v>
      </c>
      <c r="K22" s="44">
        <f t="shared" si="1"/>
        <v>100</v>
      </c>
      <c r="L22" s="39" t="str">
        <f t="shared" si="5"/>
        <v>ตามเกณฑ์</v>
      </c>
      <c r="M22" s="41" t="str">
        <f t="shared" si="3"/>
        <v>ยอดเยี่ยม</v>
      </c>
    </row>
    <row r="23" spans="1:13" ht="17.25" customHeight="1">
      <c r="A23" s="22">
        <v>5</v>
      </c>
      <c r="B23" s="19" t="s">
        <v>22</v>
      </c>
      <c r="C23" s="24"/>
      <c r="D23" s="24"/>
      <c r="E23" s="27">
        <v>95</v>
      </c>
      <c r="F23" s="27">
        <v>79</v>
      </c>
      <c r="G23" s="36">
        <f>MEDIAN(G24:G25)</f>
        <v>78.5</v>
      </c>
      <c r="H23" s="67">
        <f>G23*100/F23</f>
        <v>99.367088607594937</v>
      </c>
      <c r="I23" s="37" t="str">
        <f>IF(H23&gt;89.99,"ยอดเยี่ยม",IF(H23&gt;74.99,"ดีเลิศ",IF(H23&gt;59.99,"ดี",IF(H23&gt;49.99,"ปานกลาง", IF(H23&lt;49.99,"กำลังพัฒนา")))))</f>
        <v>ยอดเยี่ยม</v>
      </c>
      <c r="J23" s="64"/>
      <c r="K23" s="45"/>
      <c r="L23" s="46">
        <v>4</v>
      </c>
      <c r="M23" s="46" t="s">
        <v>40</v>
      </c>
    </row>
    <row r="24" spans="1:13" ht="17.25" customHeight="1">
      <c r="A24" s="22"/>
      <c r="B24" s="19" t="s">
        <v>23</v>
      </c>
      <c r="C24" s="26" t="s">
        <v>34</v>
      </c>
      <c r="D24" s="23"/>
      <c r="E24" s="28"/>
      <c r="F24" s="28"/>
      <c r="G24" s="65">
        <v>78</v>
      </c>
      <c r="H24" s="66">
        <f t="shared" si="0"/>
        <v>98.734177215189874</v>
      </c>
      <c r="I24" s="24"/>
      <c r="J24" s="63">
        <v>78</v>
      </c>
      <c r="K24" s="44">
        <f t="shared" si="1"/>
        <v>98.734177215189874</v>
      </c>
      <c r="L24" s="39" t="str">
        <f>IF(K24&gt;95,"ตามเกณฑ์",IF(K24&lt;95,"ไม่บรรลุ"))</f>
        <v>ตามเกณฑ์</v>
      </c>
      <c r="M24" s="41" t="str">
        <f t="shared" si="3"/>
        <v>ยอดเยี่ยม</v>
      </c>
    </row>
    <row r="25" spans="1:13" ht="17.25" customHeight="1">
      <c r="A25" s="22"/>
      <c r="B25" s="20" t="s">
        <v>24</v>
      </c>
      <c r="C25" s="26" t="s">
        <v>34</v>
      </c>
      <c r="D25" s="17"/>
      <c r="E25" s="29"/>
      <c r="F25" s="29"/>
      <c r="G25" s="65">
        <v>79</v>
      </c>
      <c r="H25" s="66">
        <f t="shared" si="0"/>
        <v>100</v>
      </c>
      <c r="I25" s="25"/>
      <c r="J25" s="63">
        <v>79</v>
      </c>
      <c r="K25" s="44">
        <f t="shared" si="1"/>
        <v>100</v>
      </c>
      <c r="L25" s="39" t="str">
        <f>IF(K25&gt;95,"ตามเกณฑ์",IF(K25&lt;95,"ไม่บรรลุ"))</f>
        <v>ตามเกณฑ์</v>
      </c>
      <c r="M25" s="41" t="str">
        <f t="shared" si="3"/>
        <v>ยอดเยี่ยม</v>
      </c>
    </row>
    <row r="26" spans="1:13">
      <c r="A26" s="83" t="s">
        <v>35</v>
      </c>
      <c r="B26" s="84"/>
      <c r="C26" s="84"/>
      <c r="D26" s="84"/>
      <c r="E26" s="84"/>
      <c r="F26" s="84"/>
      <c r="G26" s="85"/>
      <c r="H26" s="38">
        <f>AVERAGE(H5,H11,H15,H18,H23)</f>
        <v>98.860759493670884</v>
      </c>
      <c r="I26" s="37" t="str">
        <f>IF(H26&gt;89.99,"ยอดเยี่ยม",IF(H26&gt;74.99,"ดีเลิศ",IF(H26&gt;59.99,"ดี",IF(H26&gt;49.99,"ปานกลาง", IF(H26&lt;49.99,"กำลังพัฒนา")))))</f>
        <v>ยอดเยี่ยม</v>
      </c>
      <c r="J26" s="13"/>
      <c r="K26" s="45"/>
      <c r="L26" s="46">
        <v>5</v>
      </c>
      <c r="M26" s="46" t="s">
        <v>39</v>
      </c>
    </row>
  </sheetData>
  <mergeCells count="11">
    <mergeCell ref="A26:G26"/>
    <mergeCell ref="C2:D2"/>
    <mergeCell ref="C3:C4"/>
    <mergeCell ref="D3:D4"/>
    <mergeCell ref="E2:E4"/>
    <mergeCell ref="F2:F4"/>
    <mergeCell ref="J2:M4"/>
    <mergeCell ref="A2:B4"/>
    <mergeCell ref="G2:G4"/>
    <mergeCell ref="H2:H4"/>
    <mergeCell ref="I2:I4"/>
  </mergeCells>
  <pageMargins left="0.5" right="0.39370078740157483" top="0.39370078740157483" bottom="0.39370078740157483" header="0.31496062992125984" footer="0.31496062992125984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วิเคราะห์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Kunapap</dc:creator>
  <cp:lastModifiedBy>TANA</cp:lastModifiedBy>
  <dcterms:created xsi:type="dcterms:W3CDTF">2020-05-18T04:23:29Z</dcterms:created>
  <dcterms:modified xsi:type="dcterms:W3CDTF">2022-02-11T06:18:26Z</dcterms:modified>
</cp:coreProperties>
</file>